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251" windowWidth="6180" windowHeight="7320" activeTab="0"/>
  </bookViews>
  <sheets>
    <sheet name="dem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'[4]DEMAND18'!#REF!</definedName>
    <definedName name="__123Graph_D" hidden="1">#REF!</definedName>
    <definedName name="_xlnm._FilterDatabase" localSheetId="0" hidden="1">'dem15'!$A$16:$L$252</definedName>
    <definedName name="_Regression_Int" localSheetId="0" hidden="1">1</definedName>
    <definedName name="ahcap">#REF!</definedName>
    <definedName name="are" localSheetId="0">'dem15'!$D$215:$L$215</definedName>
    <definedName name="arerec" localSheetId="0">'dem15'!#REF!</definedName>
    <definedName name="censusrec">#REF!</definedName>
    <definedName name="ch" localSheetId="0">'dem15'!$D$203:$L$203</definedName>
    <definedName name="charged">#REF!</definedName>
    <definedName name="chCap" localSheetId="0">'dem15'!$D$241:$L$241</definedName>
    <definedName name="chrec" localSheetId="0">'dem15'!#REF!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rtirec" localSheetId="0">'dem15'!#REF!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'dem15'!#REF!</definedName>
    <definedName name="np">#REF!</definedName>
    <definedName name="Nutrition">#REF!</definedName>
    <definedName name="oap" localSheetId="0">'dem15'!$D$228:$L$228</definedName>
    <definedName name="oapCap" localSheetId="0">'dem15'!$D$249:$L$249</definedName>
    <definedName name="oges">#REF!</definedName>
    <definedName name="pension">#REF!</definedName>
    <definedName name="_xlnm.Print_Area" localSheetId="0">'dem15'!$A$1:$L$252</definedName>
    <definedName name="_xlnm.Print_Titles" localSheetId="0">'dem15'!$13:$16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'dem15'!#REF!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'dem15'!#REF!</definedName>
    <definedName name="swc">#REF!</definedName>
    <definedName name="tax">#REF!</definedName>
    <definedName name="udhd">#REF!</definedName>
    <definedName name="urbancap">#REF!</definedName>
    <definedName name="voted" localSheetId="0">'dem15'!$E$11:$G$11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'dem15'!$A$1:$L$252</definedName>
    <definedName name="Z_239EE218_578E_4317_BEED_14D5D7089E27_.wvu.PrintArea" localSheetId="0" hidden="1">'dem15'!$A$1:$L$248</definedName>
    <definedName name="Z_239EE218_578E_4317_BEED_14D5D7089E27_.wvu.PrintTitles" localSheetId="0" hidden="1">'dem15'!$13:$16</definedName>
    <definedName name="Z_302A3EA3_AE96_11D5_A646_0050BA3D7AFD_.wvu.FilterData" localSheetId="0" hidden="1">'dem15'!$A$1:$L$252</definedName>
    <definedName name="Z_302A3EA3_AE96_11D5_A646_0050BA3D7AFD_.wvu.PrintArea" localSheetId="0" hidden="1">'dem15'!$A$1:$L$248</definedName>
    <definedName name="Z_302A3EA3_AE96_11D5_A646_0050BA3D7AFD_.wvu.PrintTitles" localSheetId="0" hidden="1">'dem15'!$13:$16</definedName>
    <definedName name="Z_36DBA021_0ECB_11D4_8064_004005726899_.wvu.FilterData" localSheetId="0" hidden="1">'dem15'!$C$18:$C$66</definedName>
    <definedName name="Z_36DBA021_0ECB_11D4_8064_004005726899_.wvu.PrintArea" localSheetId="0" hidden="1">'dem15'!$A$1:$L$247</definedName>
    <definedName name="Z_36DBA021_0ECB_11D4_8064_004005726899_.wvu.PrintTitles" localSheetId="0" hidden="1">'dem15'!$13:$16</definedName>
    <definedName name="Z_93EBE921_AE91_11D5_8685_004005726899_.wvu.FilterData" localSheetId="0" hidden="1">'dem15'!$C$18:$C$66</definedName>
    <definedName name="Z_93EBE921_AE91_11D5_8685_004005726899_.wvu.PrintArea" localSheetId="0" hidden="1">'dem15'!$A$1:$L$247</definedName>
    <definedName name="Z_93EBE921_AE91_11D5_8685_004005726899_.wvu.PrintTitles" localSheetId="0" hidden="1">'dem15'!$13:$16</definedName>
    <definedName name="Z_94DA79C1_0FDE_11D5_9579_000021DAEEA2_.wvu.FilterData" localSheetId="0" hidden="1">'dem15'!$C$18:$C$66</definedName>
    <definedName name="Z_94DA79C1_0FDE_11D5_9579_000021DAEEA2_.wvu.PrintArea" localSheetId="0" hidden="1">'dem15'!$A$1:$L$247</definedName>
    <definedName name="Z_94DA79C1_0FDE_11D5_9579_000021DAEEA2_.wvu.PrintTitles" localSheetId="0" hidden="1">'dem15'!$13:$16</definedName>
    <definedName name="Z_B4CB098C_161F_11D5_8064_004005726899_.wvu.FilterData" localSheetId="0" hidden="1">'dem15'!$C$18:$C$66</definedName>
    <definedName name="Z_C868F8C3_16D7_11D5_A68D_81D6213F5331_.wvu.FilterData" localSheetId="0" hidden="1">'dem15'!$C$18:$C$66</definedName>
    <definedName name="Z_C868F8C3_16D7_11D5_A68D_81D6213F5331_.wvu.PrintArea" localSheetId="0" hidden="1">'dem15'!$A$1:$L$247</definedName>
    <definedName name="Z_C868F8C3_16D7_11D5_A68D_81D6213F5331_.wvu.PrintTitles" localSheetId="0" hidden="1">'dem15'!$13:$16</definedName>
    <definedName name="Z_E5DF37BD_125C_11D5_8DC4_D0F5D88B3549_.wvu.FilterData" localSheetId="0" hidden="1">'dem15'!$C$18:$C$66</definedName>
    <definedName name="Z_E5DF37BD_125C_11D5_8DC4_D0F5D88B3549_.wvu.PrintArea" localSheetId="0" hidden="1">'dem15'!$A$1:$L$247</definedName>
    <definedName name="Z_E5DF37BD_125C_11D5_8DC4_D0F5D88B3549_.wvu.PrintTitles" localSheetId="0" hidden="1">'dem15'!$13:$16</definedName>
    <definedName name="Z_F8ADACC1_164E_11D6_B603_000021DAEEA2_.wvu.FilterData" localSheetId="0" hidden="1">'dem15'!$C$18:$C$66</definedName>
    <definedName name="Z_F8ADACC1_164E_11D6_B603_000021DAEEA2_.wvu.PrintArea" localSheetId="0" hidden="1">'dem15'!$A$1:$L$247</definedName>
    <definedName name="Z_F8ADACC1_164E_11D6_B603_000021DAEEA2_.wvu.PrintTitles" localSheetId="0" hidden="1">'dem15'!$13:$16</definedName>
  </definedNames>
  <calcPr fullCalcOnLoad="1"/>
</workbook>
</file>

<file path=xl/sharedStrings.xml><?xml version="1.0" encoding="utf-8"?>
<sst xmlns="http://schemas.openxmlformats.org/spreadsheetml/2006/main" count="401" uniqueCount="179">
  <si>
    <t>C - Economic Services (a) Agriculture &amp; Allied Activities</t>
  </si>
  <si>
    <t>Agricultural Research &amp; Education</t>
  </si>
  <si>
    <t>Other Agricultural Programmes</t>
  </si>
  <si>
    <t>(a) Capital Accounts on Agriculture &amp; Allied Activities</t>
  </si>
  <si>
    <t>Capital Outlay on Crop Husbandry</t>
  </si>
  <si>
    <t>Capital Outlay on Other Agricultural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</si>
  <si>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</si>
  <si>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</si>
  <si>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</si>
  <si>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</si>
  <si>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</si>
  <si>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</si>
  <si>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</si>
  <si>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</si>
  <si>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</si>
  <si>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</si>
  <si>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Crop Husbandry</t>
  </si>
  <si>
    <t>Direction and Administration</t>
  </si>
  <si>
    <t>Horticulture Department</t>
  </si>
  <si>
    <t>Head Office Establishment</t>
  </si>
  <si>
    <t>16.44.01</t>
  </si>
  <si>
    <t>Salaries</t>
  </si>
  <si>
    <t>16.44.11</t>
  </si>
  <si>
    <t>16.44.13</t>
  </si>
  <si>
    <t>16.44.14</t>
  </si>
  <si>
    <t>Rent,Rates &amp; Taxes</t>
  </si>
  <si>
    <t>16.44.26</t>
  </si>
  <si>
    <t>Advertisement &amp; Publicity</t>
  </si>
  <si>
    <t>16.44.27</t>
  </si>
  <si>
    <t>Minor Works</t>
  </si>
  <si>
    <t>16.44.50</t>
  </si>
  <si>
    <t>East District</t>
  </si>
  <si>
    <t>16.45.01</t>
  </si>
  <si>
    <t>16.45.11</t>
  </si>
  <si>
    <t>16.45.13</t>
  </si>
  <si>
    <t>16.45.14</t>
  </si>
  <si>
    <t>16.45.50</t>
  </si>
  <si>
    <t>West District</t>
  </si>
  <si>
    <t>16.46.01</t>
  </si>
  <si>
    <t>16.46.11</t>
  </si>
  <si>
    <t>16.46.13</t>
  </si>
  <si>
    <t>16.46.14</t>
  </si>
  <si>
    <t>16.46.50</t>
  </si>
  <si>
    <t>North District</t>
  </si>
  <si>
    <t>16.47.01</t>
  </si>
  <si>
    <t>16.47.11</t>
  </si>
  <si>
    <t>16.47.50</t>
  </si>
  <si>
    <t>South District</t>
  </si>
  <si>
    <t>16.48.01</t>
  </si>
  <si>
    <t>16.48.11</t>
  </si>
  <si>
    <t>16.48.13</t>
  </si>
  <si>
    <t>16.48.14</t>
  </si>
  <si>
    <t>Rent, Rates &amp; Taxes</t>
  </si>
  <si>
    <t>16.48.50</t>
  </si>
  <si>
    <t>Agricultural Farms</t>
  </si>
  <si>
    <t>Horticulture Farms</t>
  </si>
  <si>
    <t>16.60.50</t>
  </si>
  <si>
    <t>Other Charges</t>
  </si>
  <si>
    <t>Machinery &amp; Equipment</t>
  </si>
  <si>
    <t>16.60.72</t>
  </si>
  <si>
    <t>Farm Improvement</t>
  </si>
  <si>
    <t>Travel Expenses</t>
  </si>
  <si>
    <t>Office Expenses</t>
  </si>
  <si>
    <t>16.47.13</t>
  </si>
  <si>
    <t>Organic Manures and Bio-Fertilizers</t>
  </si>
  <si>
    <t>Supplies and Materials</t>
  </si>
  <si>
    <t>16.63.50</t>
  </si>
  <si>
    <t>Plant Protection</t>
  </si>
  <si>
    <t>16.00.50</t>
  </si>
  <si>
    <t>Commercial Crops</t>
  </si>
  <si>
    <t>Production of Planting Materials</t>
  </si>
  <si>
    <t>16.60.01</t>
  </si>
  <si>
    <t>16.60.11</t>
  </si>
  <si>
    <t>16.60.13</t>
  </si>
  <si>
    <t>Development of other Commercial Crops</t>
  </si>
  <si>
    <t>16.73.50</t>
  </si>
  <si>
    <t>Extension and Farmer's Training</t>
  </si>
  <si>
    <t>16.00.11</t>
  </si>
  <si>
    <t>16.00.13</t>
  </si>
  <si>
    <t>16.00.26</t>
  </si>
  <si>
    <t>Horticulture and Vegetable Crops</t>
  </si>
  <si>
    <t>Floriculture</t>
  </si>
  <si>
    <t>61.00.01</t>
  </si>
  <si>
    <t>61.00.11</t>
  </si>
  <si>
    <t>61.00.13</t>
  </si>
  <si>
    <t>61.00.21</t>
  </si>
  <si>
    <t>61.00.27</t>
  </si>
  <si>
    <t>61.00.50</t>
  </si>
  <si>
    <t>61.00.52</t>
  </si>
  <si>
    <t>61.00.74</t>
  </si>
  <si>
    <t>Floriculture Development</t>
  </si>
  <si>
    <t>Fruits</t>
  </si>
  <si>
    <t>62.00.01</t>
  </si>
  <si>
    <t>62.00.11</t>
  </si>
  <si>
    <t>62.00.13</t>
  </si>
  <si>
    <t>62.00.50</t>
  </si>
  <si>
    <t>Progeny Orchards</t>
  </si>
  <si>
    <t>63.00.01</t>
  </si>
  <si>
    <t>63.00.11</t>
  </si>
  <si>
    <t>63.00.13</t>
  </si>
  <si>
    <t>63.00.21</t>
  </si>
  <si>
    <t>63.00.27</t>
  </si>
  <si>
    <t>63.00.50</t>
  </si>
  <si>
    <t>Vegetables</t>
  </si>
  <si>
    <t>64.00.50</t>
  </si>
  <si>
    <t>Bee Keeping</t>
  </si>
  <si>
    <t>65.00.21</t>
  </si>
  <si>
    <t>Supplies &amp; Materials</t>
  </si>
  <si>
    <t>Other Expenditure</t>
  </si>
  <si>
    <t>Crop husbandry</t>
  </si>
  <si>
    <t>Research</t>
  </si>
  <si>
    <t>16.74.50</t>
  </si>
  <si>
    <t>Marketing facilities</t>
  </si>
  <si>
    <t>65.00.01</t>
  </si>
  <si>
    <t>65.00.11</t>
  </si>
  <si>
    <t>65.00.13</t>
  </si>
  <si>
    <t>65.00.50</t>
  </si>
  <si>
    <t>Marketing &amp; Quality Control</t>
  </si>
  <si>
    <t>CAPITAL SECTION</t>
  </si>
  <si>
    <t>16.00.74</t>
  </si>
  <si>
    <t>16.00.75</t>
  </si>
  <si>
    <t>16.00.60</t>
  </si>
  <si>
    <t>Other Capital Expenditure</t>
  </si>
  <si>
    <t>Marketing Facilities</t>
  </si>
  <si>
    <t>00.00.78</t>
  </si>
  <si>
    <t>Infrastructure Development</t>
  </si>
  <si>
    <t>DEMAND NO. 15</t>
  </si>
  <si>
    <t>Advisory Board</t>
  </si>
  <si>
    <t>Organic Farming</t>
  </si>
  <si>
    <t>Head Office establishment</t>
  </si>
  <si>
    <t>16.47.14</t>
  </si>
  <si>
    <t>61.00.75</t>
  </si>
  <si>
    <t>62.00.71</t>
  </si>
  <si>
    <t>Development of Orchards</t>
  </si>
  <si>
    <t>Floriculture Board</t>
  </si>
  <si>
    <t>61.00.76</t>
  </si>
  <si>
    <t>Flower Show</t>
  </si>
  <si>
    <t>Mushroom Development</t>
  </si>
  <si>
    <t>16.74.13</t>
  </si>
  <si>
    <t>Revenue</t>
  </si>
  <si>
    <t>Capital</t>
  </si>
  <si>
    <t>HORTICULTURE AND CASH CROPS DEVELOPMENT</t>
  </si>
  <si>
    <t>II. Details of the estimates and the heads under which this grant will be accounted for:</t>
  </si>
  <si>
    <t>16.00.84</t>
  </si>
  <si>
    <t>66.44.13</t>
  </si>
  <si>
    <t>66.44.50</t>
  </si>
  <si>
    <t>16.00.63</t>
  </si>
  <si>
    <t>Manures and Fertilisers</t>
  </si>
  <si>
    <t>Introduction of Exotic Varieties of Orchids and Other Flowers and Development of Rural Enterpreneurs</t>
  </si>
  <si>
    <t>Adaptive Trials</t>
  </si>
  <si>
    <t>Plasticulture (Construction of Green 
House)</t>
  </si>
  <si>
    <t>64.00.33</t>
  </si>
  <si>
    <t>Subsidies (Price support to farmers)</t>
  </si>
  <si>
    <t>2010-11</t>
  </si>
  <si>
    <t>Plasticulture (Construction of Green 
House) (ACA)</t>
  </si>
  <si>
    <t>16.00.85</t>
  </si>
  <si>
    <t>66.44.83</t>
  </si>
  <si>
    <t>Sikkim Organic Mission</t>
  </si>
  <si>
    <t>Agricultural Research &amp; 
Education</t>
  </si>
  <si>
    <t>Marketing &amp; Quality Control 
Programme</t>
  </si>
  <si>
    <t>Construction of Ginger Processing 
Unit</t>
  </si>
  <si>
    <t>2011-12</t>
  </si>
  <si>
    <t>(In Thousands of Rupees)</t>
  </si>
  <si>
    <t>I.  Estimate of the amount required in the year ending 31st March, 2013 to defray the charges in respect of  Horticulture &amp; Cash Crops Development</t>
  </si>
  <si>
    <t>2012-13</t>
  </si>
  <si>
    <t>HCM's package for Dry &amp; Backward Area for various GPUs</t>
  </si>
  <si>
    <t>Tubular Green House</t>
  </si>
  <si>
    <t>Horticulture Farm at Dalapchen, Byeng Phegyong and Tinkitam</t>
  </si>
  <si>
    <t>Horticulture Inspector Centres at Gyalshing Bermoik, Pecherek Martam, Timberbong, Amba, Tinkitam and Sanganath</t>
  </si>
  <si>
    <t>16.00.64</t>
  </si>
  <si>
    <t>16.00.65</t>
  </si>
  <si>
    <t>61.00.78</t>
  </si>
  <si>
    <t>Cymbidium Orchid Distribution at 18 Constituencies</t>
  </si>
  <si>
    <t>16.44.81</t>
  </si>
  <si>
    <t>16.48.71</t>
  </si>
  <si>
    <t>16.00.86</t>
  </si>
  <si>
    <t>State share of Centrally Sponsored Schemes</t>
  </si>
  <si>
    <t>16.44.71</t>
  </si>
  <si>
    <t>On Farm Handling unit at Dong Busty, South Sikkim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</si>
</sst>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00#"/>
    <numFmt numFmtId="166" formatCode="0#"/>
    <numFmt numFmtId="167" formatCode="0000##"/>
    <numFmt numFmtId="168" formatCode="00000#"/>
    <numFmt numFmtId="169" formatCode="00.00#"/>
    <numFmt numFmtId="170" formatCode="00.###"/>
    <numFmt numFmtId="171" formatCode="00.#00"/>
    <numFmt numFmtId="172" formatCode="0#.00#"/>
    <numFmt numFmtId="173" formatCode="00.000"/>
    <numFmt numFmtId="174" formatCode="0#.#00"/>
    <numFmt numFmtId="175" formatCode="00"/>
    <numFmt numFmtId="176" formatCode="#,##0;[Red]#,##0"/>
    <numFmt numFmtId="177" formatCode="_(* #,##0.0_);_(* \(#,##0.0\);_(* &quot;-&quot;??_);_(@_)"/>
    <numFmt numFmtId="178" formatCode="_(* #,##0_);_(* \(#,##0\);_(* &quot;-&quot;??_);_(@_)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Alignment="1">
      <alignment horizontal="right" vertical="top" wrapText="1"/>
      <protection/>
    </xf>
    <xf numFmtId="0" fontId="4" fillId="0" borderId="0" xfId="58" applyFont="1" applyFill="1" applyAlignment="1">
      <alignment vertical="top" wrapText="1"/>
      <protection/>
    </xf>
    <xf numFmtId="0" fontId="5" fillId="0" borderId="0" xfId="58" applyFont="1" applyFill="1" applyAlignment="1" applyProtection="1">
      <alignment horizontal="center"/>
      <protection/>
    </xf>
    <xf numFmtId="0" fontId="4" fillId="0" borderId="0" xfId="58" applyFont="1" applyFill="1">
      <alignment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Protection="1">
      <alignment/>
      <protection/>
    </xf>
    <xf numFmtId="0" fontId="4" fillId="0" borderId="0" xfId="58" applyFont="1" applyFill="1" applyAlignment="1" applyProtection="1">
      <alignment horizontal="left" vertical="top" wrapText="1"/>
      <protection/>
    </xf>
    <xf numFmtId="0" fontId="5" fillId="0" borderId="0" xfId="58" applyFont="1" applyFill="1" applyAlignment="1" applyProtection="1">
      <alignment horizontal="left" vertical="top"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168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vertical="top" wrapText="1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5" fillId="0" borderId="0" xfId="58" applyFont="1" applyFill="1" applyAlignment="1">
      <alignment horizontal="right" vertical="top" wrapText="1"/>
      <protection/>
    </xf>
    <xf numFmtId="1" fontId="4" fillId="0" borderId="0" xfId="58" applyNumberFormat="1" applyFont="1" applyFill="1" applyAlignment="1">
      <alignment horizontal="right" vertical="top" wrapText="1"/>
      <protection/>
    </xf>
    <xf numFmtId="166" fontId="5" fillId="0" borderId="0" xfId="58" applyNumberFormat="1" applyFont="1" applyFill="1" applyAlignment="1" applyProtection="1">
      <alignment horizontal="left" vertical="top" wrapText="1"/>
      <protection/>
    </xf>
    <xf numFmtId="169" fontId="5" fillId="0" borderId="0" xfId="58" applyNumberFormat="1" applyFont="1" applyFill="1" applyAlignment="1">
      <alignment horizontal="right" vertical="top" wrapText="1"/>
      <protection/>
    </xf>
    <xf numFmtId="1" fontId="4" fillId="0" borderId="0" xfId="58" applyNumberFormat="1" applyFont="1" applyFill="1" applyBorder="1" applyAlignment="1">
      <alignment horizontal="right" vertical="top" wrapText="1"/>
      <protection/>
    </xf>
    <xf numFmtId="169" fontId="5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>
      <alignment horizontal="right" vertical="top" wrapText="1"/>
      <protection/>
    </xf>
    <xf numFmtId="0" fontId="4" fillId="0" borderId="11" xfId="60" applyFont="1" applyFill="1" applyBorder="1" applyAlignment="1" applyProtection="1">
      <alignment vertical="top" wrapText="1"/>
      <protection/>
    </xf>
    <xf numFmtId="0" fontId="4" fillId="0" borderId="10" xfId="60" applyFont="1" applyFill="1" applyBorder="1" applyAlignment="1" applyProtection="1">
      <alignment vertical="top" wrapText="1"/>
      <protection/>
    </xf>
    <xf numFmtId="165" fontId="5" fillId="0" borderId="0" xfId="58" applyNumberFormat="1" applyFont="1" applyFill="1" applyBorder="1" applyAlignment="1">
      <alignment horizontal="right" vertical="top" wrapText="1"/>
      <protection/>
    </xf>
    <xf numFmtId="173" fontId="5" fillId="0" borderId="0" xfId="58" applyNumberFormat="1" applyFont="1" applyFill="1" applyBorder="1" applyAlignment="1">
      <alignment horizontal="right" vertical="top" wrapText="1"/>
      <protection/>
    </xf>
    <xf numFmtId="166" fontId="4" fillId="0" borderId="0" xfId="58" applyNumberFormat="1" applyFont="1" applyFill="1" applyBorder="1" applyAlignment="1">
      <alignment horizontal="right" vertical="top" wrapText="1"/>
      <protection/>
    </xf>
    <xf numFmtId="172" fontId="5" fillId="0" borderId="0" xfId="58" applyNumberFormat="1" applyFont="1" applyFill="1" applyBorder="1" applyAlignment="1">
      <alignment horizontal="right" vertical="top" wrapText="1"/>
      <protection/>
    </xf>
    <xf numFmtId="174" fontId="5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Alignment="1" applyProtection="1">
      <alignment horizontal="left"/>
      <protection/>
    </xf>
    <xf numFmtId="0" fontId="5" fillId="0" borderId="12" xfId="58" applyFont="1" applyFill="1" applyBorder="1" applyAlignment="1">
      <alignment horizontal="right" vertical="top" wrapText="1"/>
      <protection/>
    </xf>
    <xf numFmtId="0" fontId="5" fillId="0" borderId="12" xfId="58" applyFont="1" applyFill="1" applyBorder="1" applyAlignment="1" applyProtection="1">
      <alignment horizontal="left" vertical="top" wrapText="1"/>
      <protection/>
    </xf>
    <xf numFmtId="171" fontId="5" fillId="0" borderId="0" xfId="58" applyNumberFormat="1" applyFont="1" applyFill="1" applyBorder="1" applyAlignment="1">
      <alignment horizontal="right" vertical="top" wrapText="1"/>
      <protection/>
    </xf>
    <xf numFmtId="166" fontId="5" fillId="0" borderId="0" xfId="58" applyNumberFormat="1" applyFont="1" applyFill="1" applyBorder="1" applyAlignment="1" applyProtection="1">
      <alignment horizontal="left" vertical="top" wrapText="1"/>
      <protection/>
    </xf>
    <xf numFmtId="0" fontId="5" fillId="0" borderId="12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Fill="1" applyAlignment="1">
      <alignment vertical="top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10" xfId="58" applyFont="1" applyFill="1" applyBorder="1" applyAlignment="1">
      <alignment vertical="top" wrapText="1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10" xfId="58" applyFont="1" applyFill="1" applyBorder="1" applyAlignment="1" applyProtection="1">
      <alignment horizontal="left" vertical="top" wrapText="1"/>
      <protection/>
    </xf>
    <xf numFmtId="0" fontId="5" fillId="0" borderId="10" xfId="58" applyFont="1" applyFill="1" applyBorder="1" applyAlignment="1" applyProtection="1">
      <alignment horizontal="left" vertical="top" wrapText="1"/>
      <protection/>
    </xf>
    <xf numFmtId="166" fontId="4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Alignment="1">
      <alignment horizontal="center" vertical="top" wrapText="1"/>
      <protection/>
    </xf>
    <xf numFmtId="0" fontId="4" fillId="0" borderId="0" xfId="58" applyFont="1" applyFill="1" applyAlignment="1">
      <alignment horizontal="left" vertical="top"/>
      <protection/>
    </xf>
    <xf numFmtId="0" fontId="4" fillId="0" borderId="0" xfId="58" applyNumberFormat="1" applyFont="1" applyFill="1" applyAlignment="1">
      <alignment horizontal="right"/>
      <protection/>
    </xf>
    <xf numFmtId="0" fontId="4" fillId="0" borderId="0" xfId="58" applyNumberFormat="1" applyFont="1" applyFill="1" applyAlignment="1" applyProtection="1">
      <alignment horizontal="right"/>
      <protection/>
    </xf>
    <xf numFmtId="0" fontId="4" fillId="0" borderId="0" xfId="58" applyNumberFormat="1" applyFont="1" applyFill="1" applyBorder="1" applyAlignment="1">
      <alignment horizontal="right"/>
      <protection/>
    </xf>
    <xf numFmtId="0" fontId="4" fillId="0" borderId="0" xfId="42" applyNumberFormat="1" applyFont="1" applyFill="1" applyBorder="1" applyAlignment="1">
      <alignment horizontal="right"/>
    </xf>
    <xf numFmtId="0" fontId="4" fillId="0" borderId="11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>
      <alignment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left"/>
      <protection/>
    </xf>
    <xf numFmtId="0" fontId="4" fillId="0" borderId="0" xfId="58" applyNumberFormat="1" applyFont="1" applyFill="1" applyAlignment="1">
      <alignment horizontal="center" vertical="top" wrapText="1"/>
      <protection/>
    </xf>
    <xf numFmtId="0" fontId="5" fillId="0" borderId="0" xfId="58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8" applyNumberFormat="1" applyFont="1" applyFill="1" applyAlignment="1" applyProtection="1">
      <alignment horizontal="right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4" fillId="0" borderId="10" xfId="58" applyFont="1" applyFill="1" applyBorder="1" applyAlignment="1">
      <alignment horizontal="right" vertical="top" wrapText="1"/>
      <protection/>
    </xf>
    <xf numFmtId="169" fontId="5" fillId="0" borderId="10" xfId="58" applyNumberFormat="1" applyFont="1" applyFill="1" applyBorder="1" applyAlignment="1">
      <alignment horizontal="right" vertical="top" wrapText="1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0" fontId="5" fillId="0" borderId="0" xfId="58" applyNumberFormat="1" applyFont="1" applyFill="1" applyAlignment="1">
      <alignment horizontal="center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5" fillId="0" borderId="0" xfId="42" applyNumberFormat="1" applyFont="1" applyFill="1" applyAlignment="1" applyProtection="1">
      <alignment horizontal="center"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>
      <alignment horizontal="right" vertical="top" wrapText="1"/>
      <protection/>
    </xf>
    <xf numFmtId="0" fontId="4" fillId="0" borderId="11" xfId="58" applyFont="1" applyFill="1" applyBorder="1">
      <alignment/>
      <protection/>
    </xf>
    <xf numFmtId="0" fontId="4" fillId="0" borderId="11" xfId="58" applyNumberFormat="1" applyFont="1" applyFill="1" applyBorder="1">
      <alignment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wrapText="1"/>
    </xf>
    <xf numFmtId="0" fontId="4" fillId="0" borderId="11" xfId="58" applyFont="1" applyFill="1" applyBorder="1" applyAlignment="1" applyProtection="1">
      <alignment horizontal="left" vertical="top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2" xfId="58" applyNumberFormat="1" applyFont="1" applyFill="1" applyBorder="1" applyAlignment="1" applyProtection="1">
      <alignment horizontal="right" wrapText="1"/>
      <protection/>
    </xf>
    <xf numFmtId="0" fontId="4" fillId="0" borderId="12" xfId="58" applyNumberFormat="1" applyFont="1" applyFill="1" applyBorder="1" applyAlignment="1">
      <alignment horizontal="right" wrapText="1"/>
      <protection/>
    </xf>
    <xf numFmtId="43" fontId="4" fillId="0" borderId="12" xfId="42" applyFont="1" applyFill="1" applyBorder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1" xfId="58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0" xfId="58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 wrapText="1"/>
    </xf>
    <xf numFmtId="168" fontId="4" fillId="0" borderId="0" xfId="58" applyNumberFormat="1" applyFont="1" applyFill="1" applyAlignment="1">
      <alignment horizontal="right" vertical="top" wrapText="1"/>
      <protection/>
    </xf>
    <xf numFmtId="0" fontId="4" fillId="0" borderId="0" xfId="58" applyNumberFormat="1" applyFont="1" applyFill="1" applyAlignment="1">
      <alignment horizontal="right" wrapText="1"/>
      <protection/>
    </xf>
    <xf numFmtId="0" fontId="4" fillId="0" borderId="0" xfId="58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58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Border="1" applyAlignment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168" fontId="4" fillId="0" borderId="10" xfId="58" applyNumberFormat="1" applyFont="1" applyFill="1" applyBorder="1" applyAlignment="1">
      <alignment horizontal="right" vertical="top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0" xfId="58" applyNumberFormat="1" applyFont="1" applyFill="1" applyBorder="1" applyAlignment="1">
      <alignment horizontal="right" wrapText="1"/>
      <protection/>
    </xf>
    <xf numFmtId="168" fontId="4" fillId="0" borderId="11" xfId="58" applyNumberFormat="1" applyFont="1" applyFill="1" applyBorder="1" applyAlignment="1">
      <alignment horizontal="right" vertical="top" wrapText="1"/>
      <protection/>
    </xf>
    <xf numFmtId="175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173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horizontal="right" vertical="top"/>
      <protection/>
    </xf>
    <xf numFmtId="171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67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58" applyFont="1" applyFill="1" applyAlignment="1" applyProtection="1">
      <alignment horizontal="center"/>
      <protection/>
    </xf>
    <xf numFmtId="0" fontId="4" fillId="0" borderId="0" xfId="59" applyNumberFormat="1" applyFont="1" applyFill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ocuments%20and%20Settings\All%20Users\Documents\Budget%202008-09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ocuments%20and%20Settings\All%20Users\Documents\Budget%202008-09\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DGET\Bud-Docu\Budget%202003-04$\actu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ocuments%20and%20Settings\All%20Users\Documents\Budget%202008-09\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3"/>
      <sheetName val="DEMAND4"/>
      <sheetName val="DEMAND5"/>
      <sheetName val="Sheet1"/>
      <sheetName val="Sheet2"/>
      <sheetName val="Sheet3"/>
      <sheetName val="DEMAND15"/>
      <sheetName val="DEMAND17"/>
      <sheetName val="DEMAND18"/>
      <sheetName val="DEMAND19"/>
      <sheetName val="DEMAND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52"/>
  <sheetViews>
    <sheetView tabSelected="1" view="pageBreakPreview" zoomScaleSheetLayoutView="100" zoomScalePageLayoutView="0" workbookViewId="0" topLeftCell="E1">
      <selection activeCell="M12" sqref="M12:AH31"/>
    </sheetView>
  </sheetViews>
  <sheetFormatPr defaultColWidth="11.00390625" defaultRowHeight="12.75"/>
  <cols>
    <col min="1" max="1" width="6.421875" style="4" customWidth="1"/>
    <col min="2" max="2" width="8.140625" style="3" customWidth="1"/>
    <col min="3" max="3" width="34.57421875" style="6" customWidth="1"/>
    <col min="4" max="4" width="8.57421875" style="57" customWidth="1"/>
    <col min="5" max="5" width="9.421875" style="57" customWidth="1"/>
    <col min="6" max="6" width="8.421875" style="6" customWidth="1"/>
    <col min="7" max="7" width="8.57421875" style="6" customWidth="1"/>
    <col min="8" max="8" width="8.57421875" style="57" customWidth="1"/>
    <col min="9" max="9" width="8.421875" style="6" customWidth="1"/>
    <col min="10" max="10" width="8.57421875" style="57" customWidth="1"/>
    <col min="11" max="11" width="9.140625" style="57" customWidth="1"/>
    <col min="12" max="12" width="8.421875" style="57" customWidth="1"/>
    <col min="13" max="16384" width="11.00390625" style="6" customWidth="1"/>
  </cols>
  <sheetData>
    <row r="1" spans="1:12" ht="12.75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2.75">
      <c r="A2" s="128" t="s">
        <v>141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3:12" ht="12.75">
      <c r="C3" s="5"/>
      <c r="D3" s="58"/>
      <c r="E3" s="58"/>
      <c r="F3" s="5"/>
      <c r="G3" s="5"/>
      <c r="H3" s="58"/>
      <c r="I3" s="5"/>
      <c r="J3" s="58"/>
      <c r="K3" s="58"/>
      <c r="L3" s="58"/>
    </row>
    <row r="4" spans="4:12" ht="12.75">
      <c r="D4" s="53" t="s">
        <v>0</v>
      </c>
      <c r="E4" s="58">
        <v>2401</v>
      </c>
      <c r="F4" s="7" t="s">
        <v>16</v>
      </c>
      <c r="H4" s="58"/>
      <c r="I4" s="5"/>
      <c r="J4" s="58"/>
      <c r="K4" s="58"/>
      <c r="L4" s="58"/>
    </row>
    <row r="5" spans="3:12" ht="12.75">
      <c r="C5" s="5"/>
      <c r="D5" s="58"/>
      <c r="E5" s="77">
        <v>2415</v>
      </c>
      <c r="F5" s="7" t="s">
        <v>1</v>
      </c>
      <c r="H5" s="58"/>
      <c r="I5" s="5"/>
      <c r="J5" s="58"/>
      <c r="K5" s="58"/>
      <c r="L5" s="58"/>
    </row>
    <row r="6" spans="3:12" ht="12.75">
      <c r="C6" s="5"/>
      <c r="D6" s="58"/>
      <c r="E6" s="58">
        <v>2435</v>
      </c>
      <c r="F6" s="7" t="s">
        <v>2</v>
      </c>
      <c r="H6" s="58"/>
      <c r="I6" s="5"/>
      <c r="J6" s="58"/>
      <c r="K6" s="58"/>
      <c r="L6" s="58"/>
    </row>
    <row r="7" spans="3:12" ht="12.75">
      <c r="C7" s="5"/>
      <c r="D7" s="53" t="s">
        <v>3</v>
      </c>
      <c r="E7" s="58">
        <v>4401</v>
      </c>
      <c r="F7" s="7" t="s">
        <v>4</v>
      </c>
      <c r="H7" s="58"/>
      <c r="I7" s="5"/>
      <c r="J7" s="58"/>
      <c r="K7" s="58"/>
      <c r="L7" s="58"/>
    </row>
    <row r="8" spans="3:12" ht="12.75">
      <c r="C8" s="5"/>
      <c r="D8" s="58"/>
      <c r="E8" s="58">
        <v>4435</v>
      </c>
      <c r="F8" s="59" t="s">
        <v>5</v>
      </c>
      <c r="G8" s="57"/>
      <c r="H8" s="58"/>
      <c r="I8" s="58"/>
      <c r="J8" s="58"/>
      <c r="K8" s="58"/>
      <c r="L8" s="58"/>
    </row>
    <row r="9" spans="1:12" ht="12.75">
      <c r="A9" s="51" t="s">
        <v>163</v>
      </c>
      <c r="B9" s="44"/>
      <c r="C9" s="50"/>
      <c r="D9" s="60"/>
      <c r="E9" s="60"/>
      <c r="F9" s="60"/>
      <c r="G9" s="60"/>
      <c r="H9" s="60"/>
      <c r="I9" s="60"/>
      <c r="J9" s="60"/>
      <c r="K9" s="60"/>
      <c r="L9" s="60"/>
    </row>
    <row r="10" spans="4:9" ht="12.75">
      <c r="D10" s="61"/>
      <c r="E10" s="62" t="s">
        <v>139</v>
      </c>
      <c r="F10" s="62" t="s">
        <v>140</v>
      </c>
      <c r="G10" s="62" t="s">
        <v>13</v>
      </c>
      <c r="I10" s="57"/>
    </row>
    <row r="11" spans="4:9" ht="12.75">
      <c r="D11" s="63" t="s">
        <v>6</v>
      </c>
      <c r="E11" s="58">
        <f>L229</f>
        <v>322263</v>
      </c>
      <c r="F11" s="82">
        <f>L250</f>
        <v>10000</v>
      </c>
      <c r="G11" s="58">
        <f>F11+E11</f>
        <v>332263</v>
      </c>
      <c r="I11" s="57"/>
    </row>
    <row r="12" spans="1:9" ht="12.75">
      <c r="A12" s="43" t="s">
        <v>142</v>
      </c>
      <c r="F12" s="57"/>
      <c r="G12" s="57"/>
      <c r="I12" s="57"/>
    </row>
    <row r="13" spans="3:12" ht="13.5">
      <c r="C13" s="8"/>
      <c r="D13" s="64"/>
      <c r="E13" s="64"/>
      <c r="F13" s="64"/>
      <c r="G13" s="64"/>
      <c r="H13" s="64"/>
      <c r="I13" s="65"/>
      <c r="J13" s="66"/>
      <c r="K13" s="67"/>
      <c r="L13" s="68" t="s">
        <v>162</v>
      </c>
    </row>
    <row r="14" spans="1:12" s="11" customFormat="1" ht="12.75">
      <c r="A14" s="29"/>
      <c r="B14" s="9"/>
      <c r="C14" s="10"/>
      <c r="D14" s="131" t="s">
        <v>7</v>
      </c>
      <c r="E14" s="131"/>
      <c r="F14" s="129" t="s">
        <v>8</v>
      </c>
      <c r="G14" s="129"/>
      <c r="H14" s="129" t="s">
        <v>9</v>
      </c>
      <c r="I14" s="129"/>
      <c r="J14" s="129" t="s">
        <v>8</v>
      </c>
      <c r="K14" s="129"/>
      <c r="L14" s="129"/>
    </row>
    <row r="15" spans="1:12" s="11" customFormat="1" ht="12.75">
      <c r="A15" s="1"/>
      <c r="B15" s="2"/>
      <c r="C15" s="12" t="s">
        <v>10</v>
      </c>
      <c r="D15" s="130" t="s">
        <v>153</v>
      </c>
      <c r="E15" s="130"/>
      <c r="F15" s="130" t="s">
        <v>161</v>
      </c>
      <c r="G15" s="130"/>
      <c r="H15" s="130" t="s">
        <v>161</v>
      </c>
      <c r="I15" s="130"/>
      <c r="J15" s="130" t="s">
        <v>164</v>
      </c>
      <c r="K15" s="130"/>
      <c r="L15" s="130"/>
    </row>
    <row r="16" spans="1:12" s="11" customFormat="1" ht="12.75">
      <c r="A16" s="30"/>
      <c r="B16" s="13"/>
      <c r="C16" s="14"/>
      <c r="D16" s="69" t="s">
        <v>11</v>
      </c>
      <c r="E16" s="69" t="s">
        <v>12</v>
      </c>
      <c r="F16" s="69" t="s">
        <v>11</v>
      </c>
      <c r="G16" s="69" t="s">
        <v>12</v>
      </c>
      <c r="H16" s="69" t="s">
        <v>11</v>
      </c>
      <c r="I16" s="69" t="s">
        <v>12</v>
      </c>
      <c r="J16" s="69" t="s">
        <v>11</v>
      </c>
      <c r="K16" s="69" t="s">
        <v>12</v>
      </c>
      <c r="L16" s="69" t="s">
        <v>13</v>
      </c>
    </row>
    <row r="17" spans="1:12" s="11" customFormat="1" ht="12.75">
      <c r="A17" s="1"/>
      <c r="B17" s="2"/>
      <c r="C17" s="10"/>
      <c r="D17" s="70"/>
      <c r="E17" s="70"/>
      <c r="F17" s="70"/>
      <c r="G17" s="70"/>
      <c r="H17" s="70"/>
      <c r="I17" s="70"/>
      <c r="J17" s="70"/>
      <c r="K17" s="70"/>
      <c r="L17" s="70"/>
    </row>
    <row r="18" spans="3:12" ht="12.75">
      <c r="C18" s="36" t="s">
        <v>14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9" ht="12.75">
      <c r="A19" s="4" t="s">
        <v>15</v>
      </c>
      <c r="B19" s="22">
        <v>2401</v>
      </c>
      <c r="C19" s="16" t="s">
        <v>16</v>
      </c>
      <c r="F19" s="57"/>
      <c r="G19" s="57"/>
      <c r="I19" s="57"/>
    </row>
    <row r="20" spans="2:12" ht="12.75">
      <c r="B20" s="25">
        <v>0.001</v>
      </c>
      <c r="C20" s="16" t="s">
        <v>17</v>
      </c>
      <c r="D20" s="52"/>
      <c r="E20" s="52"/>
      <c r="F20" s="52"/>
      <c r="G20" s="52"/>
      <c r="H20" s="52"/>
      <c r="I20" s="52"/>
      <c r="J20" s="52"/>
      <c r="K20" s="52"/>
      <c r="L20" s="52"/>
    </row>
    <row r="21" spans="2:12" ht="12.75">
      <c r="B21" s="3">
        <v>16</v>
      </c>
      <c r="C21" s="15" t="s">
        <v>18</v>
      </c>
      <c r="D21" s="52"/>
      <c r="E21" s="52"/>
      <c r="F21" s="52"/>
      <c r="G21" s="52"/>
      <c r="H21" s="52"/>
      <c r="I21" s="52"/>
      <c r="J21" s="52"/>
      <c r="K21" s="52"/>
      <c r="L21" s="52"/>
    </row>
    <row r="22" spans="2:12" ht="12.75">
      <c r="B22" s="3">
        <v>44</v>
      </c>
      <c r="C22" s="15" t="s">
        <v>19</v>
      </c>
      <c r="D22" s="52"/>
      <c r="E22" s="52"/>
      <c r="F22" s="52"/>
      <c r="G22" s="52"/>
      <c r="H22" s="52"/>
      <c r="I22" s="52"/>
      <c r="J22" s="52"/>
      <c r="K22" s="52"/>
      <c r="L22" s="52"/>
    </row>
    <row r="23" spans="2:12" ht="12.75">
      <c r="B23" s="105" t="s">
        <v>20</v>
      </c>
      <c r="C23" s="15" t="s">
        <v>21</v>
      </c>
      <c r="D23" s="106">
        <v>1145</v>
      </c>
      <c r="E23" s="107">
        <v>34372</v>
      </c>
      <c r="F23" s="102">
        <v>925</v>
      </c>
      <c r="G23" s="107">
        <v>36994</v>
      </c>
      <c r="H23" s="106">
        <v>1290</v>
      </c>
      <c r="I23" s="107">
        <v>38816</v>
      </c>
      <c r="J23" s="108">
        <v>900</v>
      </c>
      <c r="K23" s="107">
        <v>27001</v>
      </c>
      <c r="L23" s="53">
        <f aca="true" t="shared" si="0" ref="L23:L31">SUM(J23:K23)</f>
        <v>27901</v>
      </c>
    </row>
    <row r="24" spans="2:12" ht="12.75">
      <c r="B24" s="105" t="s">
        <v>22</v>
      </c>
      <c r="C24" s="15" t="s">
        <v>61</v>
      </c>
      <c r="D24" s="106">
        <v>403</v>
      </c>
      <c r="E24" s="107">
        <v>109</v>
      </c>
      <c r="F24" s="102">
        <v>100</v>
      </c>
      <c r="G24" s="107">
        <v>110</v>
      </c>
      <c r="H24" s="106">
        <v>100</v>
      </c>
      <c r="I24" s="107">
        <v>110</v>
      </c>
      <c r="J24" s="102">
        <v>1</v>
      </c>
      <c r="K24" s="107">
        <v>300</v>
      </c>
      <c r="L24" s="53">
        <f t="shared" si="0"/>
        <v>301</v>
      </c>
    </row>
    <row r="25" spans="2:12" ht="12.75">
      <c r="B25" s="105" t="s">
        <v>23</v>
      </c>
      <c r="C25" s="15" t="s">
        <v>62</v>
      </c>
      <c r="D25" s="106">
        <v>3035</v>
      </c>
      <c r="E25" s="107">
        <v>364</v>
      </c>
      <c r="F25" s="102">
        <v>155</v>
      </c>
      <c r="G25" s="107">
        <v>405</v>
      </c>
      <c r="H25" s="106">
        <v>1655</v>
      </c>
      <c r="I25" s="107">
        <v>405</v>
      </c>
      <c r="J25" s="102">
        <v>1</v>
      </c>
      <c r="K25" s="107">
        <v>500</v>
      </c>
      <c r="L25" s="53">
        <f t="shared" si="0"/>
        <v>501</v>
      </c>
    </row>
    <row r="26" spans="2:12" ht="12.75">
      <c r="B26" s="105" t="s">
        <v>24</v>
      </c>
      <c r="C26" s="15" t="s">
        <v>25</v>
      </c>
      <c r="D26" s="107">
        <v>161</v>
      </c>
      <c r="E26" s="78">
        <v>0</v>
      </c>
      <c r="F26" s="102">
        <v>1</v>
      </c>
      <c r="G26" s="78">
        <v>0</v>
      </c>
      <c r="H26" s="106">
        <v>523</v>
      </c>
      <c r="I26" s="78">
        <v>0</v>
      </c>
      <c r="J26" s="102">
        <v>1</v>
      </c>
      <c r="K26" s="78">
        <v>0</v>
      </c>
      <c r="L26" s="93">
        <f t="shared" si="0"/>
        <v>1</v>
      </c>
    </row>
    <row r="27" spans="2:12" ht="12.75">
      <c r="B27" s="105" t="s">
        <v>26</v>
      </c>
      <c r="C27" s="15" t="s">
        <v>27</v>
      </c>
      <c r="D27" s="107">
        <v>50</v>
      </c>
      <c r="E27" s="78">
        <v>0</v>
      </c>
      <c r="F27" s="102">
        <v>1</v>
      </c>
      <c r="G27" s="78">
        <v>0</v>
      </c>
      <c r="H27" s="106">
        <v>150</v>
      </c>
      <c r="I27" s="78">
        <v>0</v>
      </c>
      <c r="J27" s="76">
        <v>0</v>
      </c>
      <c r="K27" s="78">
        <v>0</v>
      </c>
      <c r="L27" s="78">
        <f t="shared" si="0"/>
        <v>0</v>
      </c>
    </row>
    <row r="28" spans="2:12" ht="12.75">
      <c r="B28" s="105" t="s">
        <v>28</v>
      </c>
      <c r="C28" s="15" t="s">
        <v>29</v>
      </c>
      <c r="D28" s="107">
        <v>1500</v>
      </c>
      <c r="E28" s="78">
        <v>0</v>
      </c>
      <c r="F28" s="102">
        <v>1</v>
      </c>
      <c r="G28" s="78">
        <v>0</v>
      </c>
      <c r="H28" s="106">
        <v>1</v>
      </c>
      <c r="I28" s="78">
        <v>0</v>
      </c>
      <c r="J28" s="76">
        <v>0</v>
      </c>
      <c r="K28" s="93">
        <v>200</v>
      </c>
      <c r="L28" s="93">
        <f t="shared" si="0"/>
        <v>200</v>
      </c>
    </row>
    <row r="29" spans="2:12" ht="12.75">
      <c r="B29" s="105" t="s">
        <v>30</v>
      </c>
      <c r="C29" s="15" t="s">
        <v>57</v>
      </c>
      <c r="D29" s="106">
        <v>1761</v>
      </c>
      <c r="E29" s="78">
        <v>0</v>
      </c>
      <c r="F29" s="102">
        <v>1000</v>
      </c>
      <c r="G29" s="78">
        <v>0</v>
      </c>
      <c r="H29" s="106">
        <v>1400</v>
      </c>
      <c r="I29" s="78">
        <v>0</v>
      </c>
      <c r="J29" s="102">
        <f>1335-13</f>
        <v>1322</v>
      </c>
      <c r="K29" s="78">
        <v>0</v>
      </c>
      <c r="L29" s="93">
        <f t="shared" si="0"/>
        <v>1322</v>
      </c>
    </row>
    <row r="30" spans="2:12" ht="25.5">
      <c r="B30" s="19" t="s">
        <v>173</v>
      </c>
      <c r="C30" s="88" t="s">
        <v>165</v>
      </c>
      <c r="D30" s="78">
        <v>0</v>
      </c>
      <c r="E30" s="78">
        <v>0</v>
      </c>
      <c r="F30" s="78">
        <v>0</v>
      </c>
      <c r="G30" s="78">
        <v>0</v>
      </c>
      <c r="H30" s="106">
        <v>60000</v>
      </c>
      <c r="I30" s="78">
        <v>0</v>
      </c>
      <c r="J30" s="109">
        <v>20000</v>
      </c>
      <c r="K30" s="78">
        <v>0</v>
      </c>
      <c r="L30" s="93">
        <f t="shared" si="0"/>
        <v>20000</v>
      </c>
    </row>
    <row r="31" spans="2:12" ht="12.75" customHeight="1">
      <c r="B31" s="19" t="s">
        <v>177</v>
      </c>
      <c r="C31" s="88" t="s">
        <v>176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109">
        <v>10000</v>
      </c>
      <c r="K31" s="78">
        <v>0</v>
      </c>
      <c r="L31" s="93">
        <f t="shared" si="0"/>
        <v>10000</v>
      </c>
    </row>
    <row r="32" spans="1:12" ht="12.75">
      <c r="A32" s="20" t="s">
        <v>13</v>
      </c>
      <c r="B32" s="26">
        <v>44</v>
      </c>
      <c r="C32" s="18" t="s">
        <v>19</v>
      </c>
      <c r="D32" s="94">
        <f aca="true" t="shared" si="1" ref="D32:I32">SUM(D23:D31)</f>
        <v>8055</v>
      </c>
      <c r="E32" s="94">
        <f t="shared" si="1"/>
        <v>34845</v>
      </c>
      <c r="F32" s="94">
        <f t="shared" si="1"/>
        <v>2183</v>
      </c>
      <c r="G32" s="94">
        <f t="shared" si="1"/>
        <v>37509</v>
      </c>
      <c r="H32" s="94">
        <f t="shared" si="1"/>
        <v>65119</v>
      </c>
      <c r="I32" s="94">
        <f t="shared" si="1"/>
        <v>39331</v>
      </c>
      <c r="J32" s="94">
        <f>SUM(J23:J31)</f>
        <v>32225</v>
      </c>
      <c r="K32" s="94">
        <f>SUM(K23:K31)</f>
        <v>28001</v>
      </c>
      <c r="L32" s="94">
        <f>SUM(L23:L31)</f>
        <v>60226</v>
      </c>
    </row>
    <row r="33" spans="2:12" ht="12.75">
      <c r="B33" s="23"/>
      <c r="C33" s="15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2.75">
      <c r="A34" s="20"/>
      <c r="B34" s="26">
        <v>45</v>
      </c>
      <c r="C34" s="18" t="s">
        <v>31</v>
      </c>
      <c r="D34" s="54"/>
      <c r="E34" s="46"/>
      <c r="F34" s="54"/>
      <c r="G34" s="46"/>
      <c r="H34" s="54"/>
      <c r="I34" s="46"/>
      <c r="J34" s="54"/>
      <c r="K34" s="46"/>
      <c r="L34" s="46"/>
    </row>
    <row r="35" spans="1:12" ht="12.75">
      <c r="A35" s="20"/>
      <c r="B35" s="19" t="s">
        <v>32</v>
      </c>
      <c r="C35" s="18" t="s">
        <v>21</v>
      </c>
      <c r="D35" s="110">
        <v>420</v>
      </c>
      <c r="E35" s="110">
        <v>14665</v>
      </c>
      <c r="F35" s="92">
        <v>340</v>
      </c>
      <c r="G35" s="110">
        <v>14888</v>
      </c>
      <c r="H35" s="111">
        <v>496</v>
      </c>
      <c r="I35" s="110">
        <f>14888-1290</f>
        <v>13598</v>
      </c>
      <c r="J35" s="112">
        <v>800</v>
      </c>
      <c r="K35" s="110">
        <v>21585</v>
      </c>
      <c r="L35" s="46">
        <f>SUM(J35:K35)</f>
        <v>22385</v>
      </c>
    </row>
    <row r="36" spans="1:12" ht="12.75">
      <c r="A36" s="20"/>
      <c r="B36" s="19" t="s">
        <v>33</v>
      </c>
      <c r="C36" s="18" t="s">
        <v>61</v>
      </c>
      <c r="D36" s="110">
        <v>300</v>
      </c>
      <c r="E36" s="110">
        <v>7</v>
      </c>
      <c r="F36" s="92">
        <v>1</v>
      </c>
      <c r="G36" s="110">
        <v>7</v>
      </c>
      <c r="H36" s="111">
        <v>51</v>
      </c>
      <c r="I36" s="110">
        <v>7</v>
      </c>
      <c r="J36" s="92">
        <v>1</v>
      </c>
      <c r="K36" s="110">
        <v>50</v>
      </c>
      <c r="L36" s="46">
        <f>SUM(J36:K36)</f>
        <v>51</v>
      </c>
    </row>
    <row r="37" spans="1:12" ht="12.75">
      <c r="A37" s="45"/>
      <c r="B37" s="113" t="s">
        <v>34</v>
      </c>
      <c r="C37" s="47" t="s">
        <v>62</v>
      </c>
      <c r="D37" s="101">
        <v>398</v>
      </c>
      <c r="E37" s="101">
        <v>14</v>
      </c>
      <c r="F37" s="114">
        <v>50</v>
      </c>
      <c r="G37" s="101">
        <v>16</v>
      </c>
      <c r="H37" s="115">
        <v>350</v>
      </c>
      <c r="I37" s="101">
        <v>16</v>
      </c>
      <c r="J37" s="114">
        <v>1</v>
      </c>
      <c r="K37" s="101">
        <v>100</v>
      </c>
      <c r="L37" s="83">
        <f>SUM(J37:K37)</f>
        <v>101</v>
      </c>
    </row>
    <row r="38" spans="1:12" ht="12.75">
      <c r="A38" s="84"/>
      <c r="B38" s="116" t="s">
        <v>35</v>
      </c>
      <c r="C38" s="91" t="s">
        <v>25</v>
      </c>
      <c r="D38" s="101">
        <v>297</v>
      </c>
      <c r="E38" s="79">
        <v>0</v>
      </c>
      <c r="F38" s="114">
        <v>1</v>
      </c>
      <c r="G38" s="79">
        <v>0</v>
      </c>
      <c r="H38" s="115">
        <v>1</v>
      </c>
      <c r="I38" s="79">
        <v>0</v>
      </c>
      <c r="J38" s="80">
        <v>0</v>
      </c>
      <c r="K38" s="79">
        <v>0</v>
      </c>
      <c r="L38" s="79">
        <f>SUM(J38:K38)</f>
        <v>0</v>
      </c>
    </row>
    <row r="39" spans="1:12" ht="12.75">
      <c r="A39" s="20"/>
      <c r="B39" s="19" t="s">
        <v>36</v>
      </c>
      <c r="C39" s="18" t="s">
        <v>57</v>
      </c>
      <c r="D39" s="107">
        <v>1136</v>
      </c>
      <c r="E39" s="78">
        <v>0</v>
      </c>
      <c r="F39" s="102">
        <v>1</v>
      </c>
      <c r="G39" s="78">
        <v>0</v>
      </c>
      <c r="H39" s="106">
        <v>554</v>
      </c>
      <c r="I39" s="78">
        <v>0</v>
      </c>
      <c r="J39" s="102">
        <v>400</v>
      </c>
      <c r="K39" s="78">
        <v>0</v>
      </c>
      <c r="L39" s="93">
        <f>SUM(J39:K39)</f>
        <v>400</v>
      </c>
    </row>
    <row r="40" spans="1:12" ht="12.75">
      <c r="A40" s="20" t="s">
        <v>13</v>
      </c>
      <c r="B40" s="26">
        <v>45</v>
      </c>
      <c r="C40" s="18" t="s">
        <v>31</v>
      </c>
      <c r="D40" s="95">
        <f aca="true" t="shared" si="2" ref="D40:L40">SUM(D35:D39)</f>
        <v>2551</v>
      </c>
      <c r="E40" s="95">
        <f t="shared" si="2"/>
        <v>14686</v>
      </c>
      <c r="F40" s="94">
        <f>SUM(F35:F39)</f>
        <v>393</v>
      </c>
      <c r="G40" s="95">
        <f>SUM(G35:G39)</f>
        <v>14911</v>
      </c>
      <c r="H40" s="95">
        <f t="shared" si="2"/>
        <v>1452</v>
      </c>
      <c r="I40" s="95">
        <f t="shared" si="2"/>
        <v>13621</v>
      </c>
      <c r="J40" s="94">
        <f t="shared" si="2"/>
        <v>1202</v>
      </c>
      <c r="K40" s="95">
        <f t="shared" si="2"/>
        <v>21735</v>
      </c>
      <c r="L40" s="95">
        <f t="shared" si="2"/>
        <v>22937</v>
      </c>
    </row>
    <row r="41" spans="1:12" ht="12.75">
      <c r="A41" s="20"/>
      <c r="B41" s="26"/>
      <c r="C41" s="18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2.75">
      <c r="A42" s="20"/>
      <c r="B42" s="26">
        <v>46</v>
      </c>
      <c r="C42" s="18" t="s">
        <v>37</v>
      </c>
      <c r="D42" s="52"/>
      <c r="E42" s="53"/>
      <c r="F42" s="52"/>
      <c r="G42" s="53"/>
      <c r="H42" s="52"/>
      <c r="I42" s="53"/>
      <c r="J42" s="52"/>
      <c r="K42" s="53"/>
      <c r="L42" s="53"/>
    </row>
    <row r="43" spans="1:12" ht="12.75">
      <c r="A43" s="20"/>
      <c r="B43" s="19" t="s">
        <v>38</v>
      </c>
      <c r="C43" s="18" t="s">
        <v>21</v>
      </c>
      <c r="D43" s="107">
        <v>403</v>
      </c>
      <c r="E43" s="107">
        <v>12359</v>
      </c>
      <c r="F43" s="102">
        <v>140</v>
      </c>
      <c r="G43" s="107">
        <v>12540</v>
      </c>
      <c r="H43" s="106">
        <v>197</v>
      </c>
      <c r="I43" s="107">
        <f>12540-16</f>
        <v>12524</v>
      </c>
      <c r="J43" s="108">
        <v>150</v>
      </c>
      <c r="K43" s="107">
        <v>14560</v>
      </c>
      <c r="L43" s="53">
        <f>SUM(J43:K43)</f>
        <v>14710</v>
      </c>
    </row>
    <row r="44" spans="1:12" ht="12.75">
      <c r="A44" s="20"/>
      <c r="B44" s="19" t="s">
        <v>39</v>
      </c>
      <c r="C44" s="18" t="s">
        <v>61</v>
      </c>
      <c r="D44" s="107">
        <v>205</v>
      </c>
      <c r="E44" s="107">
        <v>7</v>
      </c>
      <c r="F44" s="102">
        <v>1</v>
      </c>
      <c r="G44" s="107">
        <v>7</v>
      </c>
      <c r="H44" s="106">
        <v>51</v>
      </c>
      <c r="I44" s="107">
        <v>7</v>
      </c>
      <c r="J44" s="102">
        <v>1</v>
      </c>
      <c r="K44" s="107">
        <v>50</v>
      </c>
      <c r="L44" s="53">
        <f>SUM(J44:K44)</f>
        <v>51</v>
      </c>
    </row>
    <row r="45" spans="1:12" ht="12.75">
      <c r="A45" s="20"/>
      <c r="B45" s="19" t="s">
        <v>40</v>
      </c>
      <c r="C45" s="18" t="s">
        <v>62</v>
      </c>
      <c r="D45" s="107">
        <v>479</v>
      </c>
      <c r="E45" s="107">
        <v>14</v>
      </c>
      <c r="F45" s="102">
        <v>50</v>
      </c>
      <c r="G45" s="107">
        <v>16</v>
      </c>
      <c r="H45" s="106">
        <v>350</v>
      </c>
      <c r="I45" s="107">
        <v>16</v>
      </c>
      <c r="J45" s="102">
        <v>1</v>
      </c>
      <c r="K45" s="107">
        <v>100</v>
      </c>
      <c r="L45" s="53">
        <f>SUM(J45:K45)</f>
        <v>101</v>
      </c>
    </row>
    <row r="46" spans="1:12" ht="12.75">
      <c r="A46" s="20"/>
      <c r="B46" s="19" t="s">
        <v>41</v>
      </c>
      <c r="C46" s="18" t="s">
        <v>25</v>
      </c>
      <c r="D46" s="107">
        <v>73</v>
      </c>
      <c r="E46" s="78">
        <v>0</v>
      </c>
      <c r="F46" s="102">
        <v>1</v>
      </c>
      <c r="G46" s="78">
        <v>0</v>
      </c>
      <c r="H46" s="106">
        <v>1</v>
      </c>
      <c r="I46" s="78">
        <v>0</v>
      </c>
      <c r="J46" s="76">
        <v>0</v>
      </c>
      <c r="K46" s="78">
        <v>0</v>
      </c>
      <c r="L46" s="78">
        <f>SUM(J46:K46)</f>
        <v>0</v>
      </c>
    </row>
    <row r="47" spans="1:12" ht="12.75">
      <c r="A47" s="20"/>
      <c r="B47" s="19" t="s">
        <v>42</v>
      </c>
      <c r="C47" s="18" t="s">
        <v>57</v>
      </c>
      <c r="D47" s="107">
        <v>443</v>
      </c>
      <c r="E47" s="78">
        <v>0</v>
      </c>
      <c r="F47" s="102">
        <v>1</v>
      </c>
      <c r="G47" s="78">
        <v>0</v>
      </c>
      <c r="H47" s="106">
        <v>254</v>
      </c>
      <c r="I47" s="78">
        <v>0</v>
      </c>
      <c r="J47" s="102">
        <v>180</v>
      </c>
      <c r="K47" s="78">
        <v>0</v>
      </c>
      <c r="L47" s="93">
        <f>SUM(J47:K47)</f>
        <v>180</v>
      </c>
    </row>
    <row r="48" spans="1:12" ht="12.75">
      <c r="A48" s="20" t="s">
        <v>13</v>
      </c>
      <c r="B48" s="26">
        <v>46</v>
      </c>
      <c r="C48" s="18" t="s">
        <v>37</v>
      </c>
      <c r="D48" s="95">
        <f aca="true" t="shared" si="3" ref="D48:L48">SUM(D43:D47)</f>
        <v>1603</v>
      </c>
      <c r="E48" s="95">
        <f t="shared" si="3"/>
        <v>12380</v>
      </c>
      <c r="F48" s="94">
        <f>SUM(F43:F47)</f>
        <v>193</v>
      </c>
      <c r="G48" s="95">
        <f>SUM(G43:G47)</f>
        <v>12563</v>
      </c>
      <c r="H48" s="95">
        <f t="shared" si="3"/>
        <v>853</v>
      </c>
      <c r="I48" s="95">
        <f t="shared" si="3"/>
        <v>12547</v>
      </c>
      <c r="J48" s="94">
        <f t="shared" si="3"/>
        <v>332</v>
      </c>
      <c r="K48" s="95">
        <f t="shared" si="3"/>
        <v>14710</v>
      </c>
      <c r="L48" s="95">
        <f t="shared" si="3"/>
        <v>15042</v>
      </c>
    </row>
    <row r="49" spans="1:12" ht="12.75">
      <c r="A49" s="20"/>
      <c r="B49" s="26"/>
      <c r="C49" s="18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2.75">
      <c r="A50" s="20"/>
      <c r="B50" s="26">
        <v>47</v>
      </c>
      <c r="C50" s="18" t="s">
        <v>43</v>
      </c>
      <c r="D50" s="52"/>
      <c r="E50" s="53"/>
      <c r="F50" s="52"/>
      <c r="G50" s="53"/>
      <c r="H50" s="52"/>
      <c r="I50" s="53"/>
      <c r="J50" s="52"/>
      <c r="K50" s="53"/>
      <c r="L50" s="53"/>
    </row>
    <row r="51" spans="1:12" ht="12.75">
      <c r="A51" s="20"/>
      <c r="B51" s="19" t="s">
        <v>44</v>
      </c>
      <c r="C51" s="18" t="s">
        <v>21</v>
      </c>
      <c r="D51" s="107">
        <v>189</v>
      </c>
      <c r="E51" s="107">
        <v>4068</v>
      </c>
      <c r="F51" s="102">
        <v>185</v>
      </c>
      <c r="G51" s="107">
        <v>4523</v>
      </c>
      <c r="H51" s="106">
        <v>271</v>
      </c>
      <c r="I51" s="107">
        <v>4523</v>
      </c>
      <c r="J51" s="108">
        <v>220</v>
      </c>
      <c r="K51" s="107">
        <v>5752</v>
      </c>
      <c r="L51" s="53">
        <f>SUM(J51:K51)</f>
        <v>5972</v>
      </c>
    </row>
    <row r="52" spans="1:12" ht="12.75">
      <c r="A52" s="20"/>
      <c r="B52" s="19" t="s">
        <v>45</v>
      </c>
      <c r="C52" s="18" t="s">
        <v>61</v>
      </c>
      <c r="D52" s="107">
        <v>200</v>
      </c>
      <c r="E52" s="107">
        <v>7</v>
      </c>
      <c r="F52" s="102">
        <v>1</v>
      </c>
      <c r="G52" s="107">
        <v>7</v>
      </c>
      <c r="H52" s="106">
        <v>51</v>
      </c>
      <c r="I52" s="107">
        <v>7</v>
      </c>
      <c r="J52" s="102">
        <v>1</v>
      </c>
      <c r="K52" s="107">
        <v>40</v>
      </c>
      <c r="L52" s="53">
        <f>SUM(J52:K52)</f>
        <v>41</v>
      </c>
    </row>
    <row r="53" spans="1:12" ht="12.75">
      <c r="A53" s="20"/>
      <c r="B53" s="19" t="s">
        <v>63</v>
      </c>
      <c r="C53" s="18" t="s">
        <v>62</v>
      </c>
      <c r="D53" s="107">
        <v>422</v>
      </c>
      <c r="E53" s="107">
        <v>13</v>
      </c>
      <c r="F53" s="102">
        <v>50</v>
      </c>
      <c r="G53" s="107">
        <v>16</v>
      </c>
      <c r="H53" s="106">
        <v>206</v>
      </c>
      <c r="I53" s="107">
        <v>16</v>
      </c>
      <c r="J53" s="102">
        <v>1</v>
      </c>
      <c r="K53" s="107">
        <v>100</v>
      </c>
      <c r="L53" s="53">
        <f>SUM(J53:K53)</f>
        <v>101</v>
      </c>
    </row>
    <row r="54" spans="1:12" ht="12.75">
      <c r="A54" s="20"/>
      <c r="B54" s="19" t="s">
        <v>130</v>
      </c>
      <c r="C54" s="18" t="s">
        <v>25</v>
      </c>
      <c r="D54" s="107">
        <v>30</v>
      </c>
      <c r="E54" s="78">
        <v>0</v>
      </c>
      <c r="F54" s="102">
        <v>1</v>
      </c>
      <c r="G54" s="78">
        <v>0</v>
      </c>
      <c r="H54" s="106">
        <v>1</v>
      </c>
      <c r="I54" s="78">
        <v>0</v>
      </c>
      <c r="J54" s="76">
        <v>0</v>
      </c>
      <c r="K54" s="78">
        <v>0</v>
      </c>
      <c r="L54" s="78">
        <f>SUM(J54:K54)</f>
        <v>0</v>
      </c>
    </row>
    <row r="55" spans="1:12" ht="12.75">
      <c r="A55" s="20"/>
      <c r="B55" s="19" t="s">
        <v>46</v>
      </c>
      <c r="C55" s="18" t="s">
        <v>57</v>
      </c>
      <c r="D55" s="107">
        <v>495</v>
      </c>
      <c r="E55" s="78">
        <v>0</v>
      </c>
      <c r="F55" s="102">
        <v>1</v>
      </c>
      <c r="G55" s="78">
        <v>0</v>
      </c>
      <c r="H55" s="106">
        <v>254</v>
      </c>
      <c r="I55" s="78">
        <v>0</v>
      </c>
      <c r="J55" s="102">
        <v>180</v>
      </c>
      <c r="K55" s="78">
        <v>0</v>
      </c>
      <c r="L55" s="93">
        <f>SUM(J55:K55)</f>
        <v>180</v>
      </c>
    </row>
    <row r="56" spans="1:12" ht="12.75">
      <c r="A56" s="20" t="s">
        <v>13</v>
      </c>
      <c r="B56" s="26">
        <v>47</v>
      </c>
      <c r="C56" s="18" t="s">
        <v>43</v>
      </c>
      <c r="D56" s="95">
        <f aca="true" t="shared" si="4" ref="D56:L56">SUM(D51:D55)</f>
        <v>1336</v>
      </c>
      <c r="E56" s="95">
        <f t="shared" si="4"/>
        <v>4088</v>
      </c>
      <c r="F56" s="94">
        <f>SUM(F51:F55)</f>
        <v>238</v>
      </c>
      <c r="G56" s="95">
        <f>SUM(G51:G55)</f>
        <v>4546</v>
      </c>
      <c r="H56" s="95">
        <f t="shared" si="4"/>
        <v>783</v>
      </c>
      <c r="I56" s="95">
        <f t="shared" si="4"/>
        <v>4546</v>
      </c>
      <c r="J56" s="94">
        <f t="shared" si="4"/>
        <v>402</v>
      </c>
      <c r="K56" s="95">
        <f t="shared" si="4"/>
        <v>5892</v>
      </c>
      <c r="L56" s="95">
        <f t="shared" si="4"/>
        <v>6294</v>
      </c>
    </row>
    <row r="57" spans="1:12" ht="12.75">
      <c r="A57" s="20"/>
      <c r="B57" s="26"/>
      <c r="C57" s="18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2.75">
      <c r="A58" s="20"/>
      <c r="B58" s="26">
        <v>48</v>
      </c>
      <c r="C58" s="18" t="s">
        <v>47</v>
      </c>
      <c r="D58" s="52"/>
      <c r="E58" s="53"/>
      <c r="F58" s="52"/>
      <c r="G58" s="53"/>
      <c r="H58" s="52"/>
      <c r="I58" s="53"/>
      <c r="J58" s="52"/>
      <c r="K58" s="53"/>
      <c r="L58" s="53"/>
    </row>
    <row r="59" spans="1:12" ht="12.75">
      <c r="A59" s="20"/>
      <c r="B59" s="19" t="s">
        <v>48</v>
      </c>
      <c r="C59" s="18" t="s">
        <v>21</v>
      </c>
      <c r="D59" s="107">
        <v>306</v>
      </c>
      <c r="E59" s="107">
        <v>13155</v>
      </c>
      <c r="F59" s="102">
        <v>310</v>
      </c>
      <c r="G59" s="107">
        <v>12355</v>
      </c>
      <c r="H59" s="106">
        <v>456</v>
      </c>
      <c r="I59" s="107">
        <v>15210</v>
      </c>
      <c r="J59" s="108">
        <v>350</v>
      </c>
      <c r="K59" s="107">
        <v>18551</v>
      </c>
      <c r="L59" s="53">
        <f>SUM(J59:K59)</f>
        <v>18901</v>
      </c>
    </row>
    <row r="60" spans="1:12" ht="12.75">
      <c r="A60" s="20"/>
      <c r="B60" s="19" t="s">
        <v>49</v>
      </c>
      <c r="C60" s="18" t="s">
        <v>61</v>
      </c>
      <c r="D60" s="107">
        <v>175</v>
      </c>
      <c r="E60" s="107">
        <v>12</v>
      </c>
      <c r="F60" s="102">
        <v>1</v>
      </c>
      <c r="G60" s="107">
        <v>7</v>
      </c>
      <c r="H60" s="106">
        <v>51</v>
      </c>
      <c r="I60" s="107">
        <v>7</v>
      </c>
      <c r="J60" s="102">
        <v>1</v>
      </c>
      <c r="K60" s="107">
        <v>50</v>
      </c>
      <c r="L60" s="53">
        <f>SUM(J60:K60)</f>
        <v>51</v>
      </c>
    </row>
    <row r="61" spans="1:12" ht="12.75">
      <c r="A61" s="20"/>
      <c r="B61" s="19" t="s">
        <v>50</v>
      </c>
      <c r="C61" s="18" t="s">
        <v>62</v>
      </c>
      <c r="D61" s="107">
        <v>436</v>
      </c>
      <c r="E61" s="107">
        <v>14</v>
      </c>
      <c r="F61" s="102">
        <v>50</v>
      </c>
      <c r="G61" s="107">
        <v>16</v>
      </c>
      <c r="H61" s="106">
        <v>350</v>
      </c>
      <c r="I61" s="107">
        <v>16</v>
      </c>
      <c r="J61" s="102">
        <v>1</v>
      </c>
      <c r="K61" s="107">
        <v>100</v>
      </c>
      <c r="L61" s="53">
        <f>SUM(J61:K61)</f>
        <v>101</v>
      </c>
    </row>
    <row r="62" spans="1:12" ht="12.75">
      <c r="A62" s="20"/>
      <c r="B62" s="19" t="s">
        <v>51</v>
      </c>
      <c r="C62" s="18" t="s">
        <v>52</v>
      </c>
      <c r="D62" s="107">
        <v>137</v>
      </c>
      <c r="E62" s="78">
        <v>0</v>
      </c>
      <c r="F62" s="102">
        <v>1</v>
      </c>
      <c r="G62" s="78">
        <v>0</v>
      </c>
      <c r="H62" s="106">
        <v>1</v>
      </c>
      <c r="I62" s="78">
        <v>0</v>
      </c>
      <c r="J62" s="76">
        <v>0</v>
      </c>
      <c r="K62" s="78">
        <v>0</v>
      </c>
      <c r="L62" s="78">
        <f>SUM(J62:K62)</f>
        <v>0</v>
      </c>
    </row>
    <row r="63" spans="1:12" ht="12.75">
      <c r="A63" s="20"/>
      <c r="B63" s="19" t="s">
        <v>53</v>
      </c>
      <c r="C63" s="18" t="s">
        <v>57</v>
      </c>
      <c r="D63" s="107">
        <v>1042</v>
      </c>
      <c r="E63" s="78">
        <v>0</v>
      </c>
      <c r="F63" s="102">
        <v>1</v>
      </c>
      <c r="G63" s="78">
        <v>0</v>
      </c>
      <c r="H63" s="106">
        <v>508</v>
      </c>
      <c r="I63" s="78">
        <v>0</v>
      </c>
      <c r="J63" s="102">
        <v>350</v>
      </c>
      <c r="K63" s="78">
        <v>0</v>
      </c>
      <c r="L63" s="93">
        <f>SUM(J63:K63)</f>
        <v>350</v>
      </c>
    </row>
    <row r="64" spans="1:12" ht="12.75">
      <c r="A64" s="20" t="s">
        <v>13</v>
      </c>
      <c r="B64" s="26">
        <v>48</v>
      </c>
      <c r="C64" s="18" t="s">
        <v>47</v>
      </c>
      <c r="D64" s="95">
        <f aca="true" t="shared" si="5" ref="D64:L64">SUM(D59:D63)</f>
        <v>2096</v>
      </c>
      <c r="E64" s="95">
        <f t="shared" si="5"/>
        <v>13181</v>
      </c>
      <c r="F64" s="94">
        <f>SUM(F59:F63)</f>
        <v>363</v>
      </c>
      <c r="G64" s="95">
        <f>SUM(G59:G63)</f>
        <v>12378</v>
      </c>
      <c r="H64" s="95">
        <f t="shared" si="5"/>
        <v>1366</v>
      </c>
      <c r="I64" s="95">
        <f t="shared" si="5"/>
        <v>15233</v>
      </c>
      <c r="J64" s="94">
        <f t="shared" si="5"/>
        <v>702</v>
      </c>
      <c r="K64" s="95">
        <f t="shared" si="5"/>
        <v>18701</v>
      </c>
      <c r="L64" s="95">
        <f t="shared" si="5"/>
        <v>19403</v>
      </c>
    </row>
    <row r="65" spans="1:12" ht="12.75">
      <c r="A65" s="20" t="s">
        <v>13</v>
      </c>
      <c r="B65" s="26">
        <v>16</v>
      </c>
      <c r="C65" s="18" t="s">
        <v>18</v>
      </c>
      <c r="D65" s="95">
        <f aca="true" t="shared" si="6" ref="D65:L65">D64+D56+D48+D40+D32</f>
        <v>15641</v>
      </c>
      <c r="E65" s="95">
        <f t="shared" si="6"/>
        <v>79180</v>
      </c>
      <c r="F65" s="94">
        <f>F64+F56+F48+F40+F32</f>
        <v>3370</v>
      </c>
      <c r="G65" s="95">
        <f>G64+G56+G48+G40+G32</f>
        <v>81907</v>
      </c>
      <c r="H65" s="95">
        <f>H64+H56+H48+H40+H32</f>
        <v>69573</v>
      </c>
      <c r="I65" s="95">
        <f t="shared" si="6"/>
        <v>85278</v>
      </c>
      <c r="J65" s="94">
        <f t="shared" si="6"/>
        <v>34863</v>
      </c>
      <c r="K65" s="95">
        <f t="shared" si="6"/>
        <v>89039</v>
      </c>
      <c r="L65" s="95">
        <f t="shared" si="6"/>
        <v>123902</v>
      </c>
    </row>
    <row r="66" spans="1:12" ht="12.75">
      <c r="A66" s="20" t="s">
        <v>13</v>
      </c>
      <c r="B66" s="27">
        <v>0.001</v>
      </c>
      <c r="C66" s="21" t="s">
        <v>17</v>
      </c>
      <c r="D66" s="96">
        <f aca="true" t="shared" si="7" ref="D66:L66">D65</f>
        <v>15641</v>
      </c>
      <c r="E66" s="96">
        <f t="shared" si="7"/>
        <v>79180</v>
      </c>
      <c r="F66" s="98">
        <f>F65</f>
        <v>3370</v>
      </c>
      <c r="G66" s="96">
        <f>G65</f>
        <v>81907</v>
      </c>
      <c r="H66" s="96">
        <f t="shared" si="7"/>
        <v>69573</v>
      </c>
      <c r="I66" s="96">
        <f t="shared" si="7"/>
        <v>85278</v>
      </c>
      <c r="J66" s="98">
        <f t="shared" si="7"/>
        <v>34863</v>
      </c>
      <c r="K66" s="96">
        <f t="shared" si="7"/>
        <v>89039</v>
      </c>
      <c r="L66" s="96">
        <f t="shared" si="7"/>
        <v>123902</v>
      </c>
    </row>
    <row r="67" spans="1:12" ht="12.75">
      <c r="A67" s="20"/>
      <c r="B67" s="31"/>
      <c r="C67" s="21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2.75">
      <c r="A68" s="20"/>
      <c r="B68" s="27">
        <v>0.104</v>
      </c>
      <c r="C68" s="21" t="s">
        <v>54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2.75">
      <c r="A69" s="20"/>
      <c r="B69" s="17">
        <v>16</v>
      </c>
      <c r="C69" s="18" t="s">
        <v>18</v>
      </c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2.75">
      <c r="A70" s="20"/>
      <c r="B70" s="17">
        <v>60</v>
      </c>
      <c r="C70" s="18" t="s">
        <v>55</v>
      </c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2.75">
      <c r="A71" s="45"/>
      <c r="B71" s="113" t="s">
        <v>56</v>
      </c>
      <c r="C71" s="47" t="s">
        <v>57</v>
      </c>
      <c r="D71" s="115">
        <v>15644</v>
      </c>
      <c r="E71" s="79">
        <v>0</v>
      </c>
      <c r="F71" s="114">
        <v>8000</v>
      </c>
      <c r="G71" s="79">
        <v>0</v>
      </c>
      <c r="H71" s="115">
        <v>14321</v>
      </c>
      <c r="I71" s="79">
        <v>0</v>
      </c>
      <c r="J71" s="114">
        <f>13000-400</f>
        <v>12600</v>
      </c>
      <c r="K71" s="79">
        <v>0</v>
      </c>
      <c r="L71" s="114">
        <f>SUM(J71:K71)</f>
        <v>12600</v>
      </c>
    </row>
    <row r="72" spans="1:12" ht="12.75">
      <c r="A72" s="20"/>
      <c r="B72" s="117" t="s">
        <v>59</v>
      </c>
      <c r="C72" s="18" t="s">
        <v>60</v>
      </c>
      <c r="D72" s="75">
        <v>0</v>
      </c>
      <c r="E72" s="78">
        <v>0</v>
      </c>
      <c r="F72" s="92">
        <v>1</v>
      </c>
      <c r="G72" s="72">
        <v>0</v>
      </c>
      <c r="H72" s="92">
        <v>1</v>
      </c>
      <c r="I72" s="72">
        <v>0</v>
      </c>
      <c r="J72" s="75">
        <v>0</v>
      </c>
      <c r="K72" s="72">
        <v>0</v>
      </c>
      <c r="L72" s="72">
        <f>SUM(J72:K72)</f>
        <v>0</v>
      </c>
    </row>
    <row r="73" spans="1:12" ht="12.75">
      <c r="A73" s="20" t="s">
        <v>13</v>
      </c>
      <c r="B73" s="17">
        <v>60</v>
      </c>
      <c r="C73" s="18" t="s">
        <v>55</v>
      </c>
      <c r="D73" s="98">
        <f aca="true" t="shared" si="8" ref="D73:L73">SUM(D71:D72)</f>
        <v>15644</v>
      </c>
      <c r="E73" s="97">
        <f t="shared" si="8"/>
        <v>0</v>
      </c>
      <c r="F73" s="98">
        <f t="shared" si="8"/>
        <v>8001</v>
      </c>
      <c r="G73" s="97">
        <f t="shared" si="8"/>
        <v>0</v>
      </c>
      <c r="H73" s="98">
        <f t="shared" si="8"/>
        <v>14322</v>
      </c>
      <c r="I73" s="97">
        <f t="shared" si="8"/>
        <v>0</v>
      </c>
      <c r="J73" s="98">
        <f t="shared" si="8"/>
        <v>12600</v>
      </c>
      <c r="K73" s="97">
        <f t="shared" si="8"/>
        <v>0</v>
      </c>
      <c r="L73" s="98">
        <f t="shared" si="8"/>
        <v>12600</v>
      </c>
    </row>
    <row r="74" spans="1:12" ht="9.75" customHeight="1">
      <c r="A74" s="20"/>
      <c r="B74" s="17"/>
      <c r="C74" s="18"/>
      <c r="D74" s="54"/>
      <c r="E74" s="46"/>
      <c r="F74" s="54"/>
      <c r="G74" s="54"/>
      <c r="H74" s="54"/>
      <c r="I74" s="55"/>
      <c r="J74" s="54"/>
      <c r="K74" s="54"/>
      <c r="L74" s="54"/>
    </row>
    <row r="75" spans="1:12" ht="12.75">
      <c r="A75" s="20"/>
      <c r="B75" s="17">
        <v>45</v>
      </c>
      <c r="C75" s="18" t="s">
        <v>31</v>
      </c>
      <c r="D75" s="52"/>
      <c r="E75" s="53"/>
      <c r="F75" s="52"/>
      <c r="G75" s="53"/>
      <c r="H75" s="52"/>
      <c r="I75" s="53"/>
      <c r="J75" s="52"/>
      <c r="K75" s="53"/>
      <c r="L75" s="53"/>
    </row>
    <row r="76" spans="1:12" ht="12.75">
      <c r="A76" s="20"/>
      <c r="B76" s="19" t="s">
        <v>32</v>
      </c>
      <c r="C76" s="18" t="s">
        <v>21</v>
      </c>
      <c r="D76" s="107">
        <v>274</v>
      </c>
      <c r="E76" s="107">
        <v>12124</v>
      </c>
      <c r="F76" s="102">
        <v>305</v>
      </c>
      <c r="G76" s="107">
        <v>12011</v>
      </c>
      <c r="H76" s="106">
        <v>450</v>
      </c>
      <c r="I76" s="107">
        <f>12011-1615</f>
        <v>10396</v>
      </c>
      <c r="J76" s="108">
        <v>350</v>
      </c>
      <c r="K76" s="107">
        <v>11897</v>
      </c>
      <c r="L76" s="53">
        <f>SUM(J76:K76)</f>
        <v>12247</v>
      </c>
    </row>
    <row r="77" spans="1:12" ht="12.75">
      <c r="A77" s="20"/>
      <c r="B77" s="19" t="s">
        <v>33</v>
      </c>
      <c r="C77" s="18" t="s">
        <v>61</v>
      </c>
      <c r="D77" s="78">
        <v>0</v>
      </c>
      <c r="E77" s="107">
        <v>5</v>
      </c>
      <c r="F77" s="76">
        <v>0</v>
      </c>
      <c r="G77" s="107">
        <v>7</v>
      </c>
      <c r="H77" s="76">
        <v>0</v>
      </c>
      <c r="I77" s="107">
        <v>7</v>
      </c>
      <c r="J77" s="76">
        <v>0</v>
      </c>
      <c r="K77" s="107">
        <v>50</v>
      </c>
      <c r="L77" s="53">
        <f>SUM(J77:K77)</f>
        <v>50</v>
      </c>
    </row>
    <row r="78" spans="1:12" ht="12.75">
      <c r="A78" s="20"/>
      <c r="B78" s="19" t="s">
        <v>34</v>
      </c>
      <c r="C78" s="18" t="s">
        <v>62</v>
      </c>
      <c r="D78" s="93">
        <v>1</v>
      </c>
      <c r="E78" s="107">
        <v>14</v>
      </c>
      <c r="F78" s="76">
        <v>0</v>
      </c>
      <c r="G78" s="107">
        <v>16</v>
      </c>
      <c r="H78" s="76">
        <v>0</v>
      </c>
      <c r="I78" s="107">
        <v>16</v>
      </c>
      <c r="J78" s="76">
        <v>0</v>
      </c>
      <c r="K78" s="107">
        <v>50</v>
      </c>
      <c r="L78" s="53">
        <f>SUM(J78:K78)</f>
        <v>50</v>
      </c>
    </row>
    <row r="79" spans="1:12" ht="12.75">
      <c r="A79" s="20" t="s">
        <v>13</v>
      </c>
      <c r="B79" s="17">
        <v>45</v>
      </c>
      <c r="C79" s="18" t="s">
        <v>31</v>
      </c>
      <c r="D79" s="95">
        <f aca="true" t="shared" si="9" ref="D79:L79">SUM(D76:D78)</f>
        <v>275</v>
      </c>
      <c r="E79" s="95">
        <f t="shared" si="9"/>
        <v>12143</v>
      </c>
      <c r="F79" s="94">
        <f>SUM(F76:F78)</f>
        <v>305</v>
      </c>
      <c r="G79" s="95">
        <f>SUM(G76:G78)</f>
        <v>12034</v>
      </c>
      <c r="H79" s="95">
        <f t="shared" si="9"/>
        <v>450</v>
      </c>
      <c r="I79" s="95">
        <f t="shared" si="9"/>
        <v>10419</v>
      </c>
      <c r="J79" s="94">
        <f t="shared" si="9"/>
        <v>350</v>
      </c>
      <c r="K79" s="95">
        <f t="shared" si="9"/>
        <v>11997</v>
      </c>
      <c r="L79" s="95">
        <f t="shared" si="9"/>
        <v>12347</v>
      </c>
    </row>
    <row r="80" spans="1:12" ht="9.75" customHeight="1">
      <c r="A80" s="20"/>
      <c r="B80" s="17"/>
      <c r="C80" s="18"/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2.75">
      <c r="A81" s="20"/>
      <c r="B81" s="17">
        <v>46</v>
      </c>
      <c r="C81" s="18" t="s">
        <v>37</v>
      </c>
      <c r="D81" s="52"/>
      <c r="E81" s="53"/>
      <c r="F81" s="52"/>
      <c r="G81" s="53"/>
      <c r="H81" s="52"/>
      <c r="I81" s="53"/>
      <c r="J81" s="52"/>
      <c r="K81" s="53"/>
      <c r="L81" s="53"/>
    </row>
    <row r="82" spans="1:12" ht="12.75">
      <c r="A82" s="20"/>
      <c r="B82" s="19" t="s">
        <v>38</v>
      </c>
      <c r="C82" s="18" t="s">
        <v>21</v>
      </c>
      <c r="D82" s="107">
        <v>501</v>
      </c>
      <c r="E82" s="107">
        <v>5736</v>
      </c>
      <c r="F82" s="102">
        <v>305</v>
      </c>
      <c r="G82" s="107">
        <v>5941</v>
      </c>
      <c r="H82" s="106">
        <v>439</v>
      </c>
      <c r="I82" s="107">
        <v>5941</v>
      </c>
      <c r="J82" s="108">
        <v>315</v>
      </c>
      <c r="K82" s="107">
        <v>6547</v>
      </c>
      <c r="L82" s="53">
        <f>SUM(J82:K82)</f>
        <v>6862</v>
      </c>
    </row>
    <row r="83" spans="1:12" ht="12.75">
      <c r="A83" s="20"/>
      <c r="B83" s="19" t="s">
        <v>39</v>
      </c>
      <c r="C83" s="18" t="s">
        <v>61</v>
      </c>
      <c r="D83" s="78">
        <v>0</v>
      </c>
      <c r="E83" s="107">
        <v>7</v>
      </c>
      <c r="F83" s="78">
        <v>0</v>
      </c>
      <c r="G83" s="107">
        <v>7</v>
      </c>
      <c r="H83" s="76">
        <v>0</v>
      </c>
      <c r="I83" s="107">
        <v>7</v>
      </c>
      <c r="J83" s="78">
        <v>0</v>
      </c>
      <c r="K83" s="107">
        <v>50</v>
      </c>
      <c r="L83" s="53">
        <f>SUM(J83:K83)</f>
        <v>50</v>
      </c>
    </row>
    <row r="84" spans="1:12" ht="12.75">
      <c r="A84" s="20"/>
      <c r="B84" s="19" t="s">
        <v>40</v>
      </c>
      <c r="C84" s="18" t="s">
        <v>62</v>
      </c>
      <c r="D84" s="78">
        <v>0</v>
      </c>
      <c r="E84" s="107">
        <v>11</v>
      </c>
      <c r="F84" s="78">
        <v>0</v>
      </c>
      <c r="G84" s="107">
        <v>16</v>
      </c>
      <c r="H84" s="76">
        <v>0</v>
      </c>
      <c r="I84" s="107">
        <v>16</v>
      </c>
      <c r="J84" s="78">
        <v>0</v>
      </c>
      <c r="K84" s="107">
        <v>50</v>
      </c>
      <c r="L84" s="53">
        <f>SUM(J84:K84)</f>
        <v>50</v>
      </c>
    </row>
    <row r="85" spans="1:12" ht="12.75">
      <c r="A85" s="20" t="s">
        <v>13</v>
      </c>
      <c r="B85" s="17">
        <v>46</v>
      </c>
      <c r="C85" s="18" t="s">
        <v>37</v>
      </c>
      <c r="D85" s="96">
        <f aca="true" t="shared" si="10" ref="D85:L85">SUM(D82:D84)</f>
        <v>501</v>
      </c>
      <c r="E85" s="96">
        <f t="shared" si="10"/>
        <v>5754</v>
      </c>
      <c r="F85" s="98">
        <f>SUM(F82:F84)</f>
        <v>305</v>
      </c>
      <c r="G85" s="96">
        <f>SUM(G82:G84)</f>
        <v>5964</v>
      </c>
      <c r="H85" s="96">
        <f t="shared" si="10"/>
        <v>439</v>
      </c>
      <c r="I85" s="96">
        <f t="shared" si="10"/>
        <v>5964</v>
      </c>
      <c r="J85" s="98">
        <f t="shared" si="10"/>
        <v>315</v>
      </c>
      <c r="K85" s="96">
        <f t="shared" si="10"/>
        <v>6647</v>
      </c>
      <c r="L85" s="96">
        <f t="shared" si="10"/>
        <v>6962</v>
      </c>
    </row>
    <row r="86" spans="1:12" ht="9.75" customHeight="1">
      <c r="A86" s="20"/>
      <c r="B86" s="17"/>
      <c r="C86" s="18"/>
      <c r="D86" s="46"/>
      <c r="E86" s="46"/>
      <c r="F86" s="54"/>
      <c r="G86" s="54"/>
      <c r="H86" s="54"/>
      <c r="I86" s="54"/>
      <c r="J86" s="54"/>
      <c r="K86" s="54"/>
      <c r="L86" s="54"/>
    </row>
    <row r="87" spans="1:12" ht="12.75">
      <c r="A87" s="20"/>
      <c r="B87" s="17">
        <v>47</v>
      </c>
      <c r="C87" s="18" t="s">
        <v>43</v>
      </c>
      <c r="D87" s="52"/>
      <c r="E87" s="53"/>
      <c r="F87" s="52"/>
      <c r="G87" s="53"/>
      <c r="H87" s="52"/>
      <c r="I87" s="53"/>
      <c r="J87" s="52"/>
      <c r="K87" s="53"/>
      <c r="L87" s="53"/>
    </row>
    <row r="88" spans="1:12" ht="12.75">
      <c r="A88" s="20"/>
      <c r="B88" s="19" t="s">
        <v>44</v>
      </c>
      <c r="C88" s="18" t="s">
        <v>21</v>
      </c>
      <c r="D88" s="107">
        <v>500</v>
      </c>
      <c r="E88" s="107">
        <v>3102</v>
      </c>
      <c r="F88" s="102">
        <v>380</v>
      </c>
      <c r="G88" s="107">
        <v>3090</v>
      </c>
      <c r="H88" s="106">
        <v>570</v>
      </c>
      <c r="I88" s="53">
        <f>3090-145</f>
        <v>2945</v>
      </c>
      <c r="J88" s="108">
        <v>420</v>
      </c>
      <c r="K88" s="107">
        <v>2770</v>
      </c>
      <c r="L88" s="53">
        <f>SUM(J88:K88)</f>
        <v>3190</v>
      </c>
    </row>
    <row r="89" spans="1:12" ht="12.75">
      <c r="A89" s="20"/>
      <c r="B89" s="19" t="s">
        <v>45</v>
      </c>
      <c r="C89" s="18" t="s">
        <v>61</v>
      </c>
      <c r="D89" s="93">
        <v>1</v>
      </c>
      <c r="E89" s="107">
        <v>7</v>
      </c>
      <c r="F89" s="78">
        <v>0</v>
      </c>
      <c r="G89" s="107">
        <v>7</v>
      </c>
      <c r="H89" s="76">
        <v>0</v>
      </c>
      <c r="I89" s="107">
        <v>7</v>
      </c>
      <c r="J89" s="78">
        <v>0</v>
      </c>
      <c r="K89" s="107">
        <v>50</v>
      </c>
      <c r="L89" s="53">
        <f>SUM(J89:K89)</f>
        <v>50</v>
      </c>
    </row>
    <row r="90" spans="1:12" ht="12.75">
      <c r="A90" s="20"/>
      <c r="B90" s="19" t="s">
        <v>63</v>
      </c>
      <c r="C90" s="18" t="s">
        <v>62</v>
      </c>
      <c r="D90" s="93">
        <v>1</v>
      </c>
      <c r="E90" s="107">
        <v>14</v>
      </c>
      <c r="F90" s="78">
        <v>0</v>
      </c>
      <c r="G90" s="107">
        <v>16</v>
      </c>
      <c r="H90" s="76">
        <v>0</v>
      </c>
      <c r="I90" s="107">
        <v>16</v>
      </c>
      <c r="J90" s="78">
        <v>0</v>
      </c>
      <c r="K90" s="107">
        <v>50</v>
      </c>
      <c r="L90" s="53">
        <f>SUM(J90:K90)</f>
        <v>50</v>
      </c>
    </row>
    <row r="91" spans="1:12" ht="12.75">
      <c r="A91" s="20" t="s">
        <v>13</v>
      </c>
      <c r="B91" s="17">
        <v>47</v>
      </c>
      <c r="C91" s="18" t="s">
        <v>43</v>
      </c>
      <c r="D91" s="96">
        <f aca="true" t="shared" si="11" ref="D91:L91">SUM(D88:D90)</f>
        <v>502</v>
      </c>
      <c r="E91" s="96">
        <f t="shared" si="11"/>
        <v>3123</v>
      </c>
      <c r="F91" s="98">
        <f t="shared" si="11"/>
        <v>380</v>
      </c>
      <c r="G91" s="96">
        <f t="shared" si="11"/>
        <v>3113</v>
      </c>
      <c r="H91" s="96">
        <f t="shared" si="11"/>
        <v>570</v>
      </c>
      <c r="I91" s="96">
        <f t="shared" si="11"/>
        <v>2968</v>
      </c>
      <c r="J91" s="98">
        <f t="shared" si="11"/>
        <v>420</v>
      </c>
      <c r="K91" s="96">
        <f t="shared" si="11"/>
        <v>2870</v>
      </c>
      <c r="L91" s="96">
        <f t="shared" si="11"/>
        <v>3290</v>
      </c>
    </row>
    <row r="92" spans="1:12" ht="9.75" customHeight="1">
      <c r="A92" s="20"/>
      <c r="B92" s="17"/>
      <c r="C92" s="18"/>
      <c r="D92" s="46"/>
      <c r="E92" s="46"/>
      <c r="F92" s="54"/>
      <c r="G92" s="54"/>
      <c r="H92" s="54"/>
      <c r="I92" s="54"/>
      <c r="J92" s="54"/>
      <c r="K92" s="54"/>
      <c r="L92" s="54"/>
    </row>
    <row r="93" spans="1:12" ht="12.75">
      <c r="A93" s="20"/>
      <c r="B93" s="17">
        <v>48</v>
      </c>
      <c r="C93" s="18" t="s">
        <v>47</v>
      </c>
      <c r="D93" s="52"/>
      <c r="E93" s="53"/>
      <c r="F93" s="52"/>
      <c r="G93" s="53"/>
      <c r="H93" s="52"/>
      <c r="I93" s="53"/>
      <c r="J93" s="52"/>
      <c r="K93" s="53"/>
      <c r="L93" s="53"/>
    </row>
    <row r="94" spans="1:12" ht="12.75">
      <c r="A94" s="20"/>
      <c r="B94" s="19" t="s">
        <v>48</v>
      </c>
      <c r="C94" s="18" t="s">
        <v>21</v>
      </c>
      <c r="D94" s="107">
        <v>741</v>
      </c>
      <c r="E94" s="107">
        <v>3633</v>
      </c>
      <c r="F94" s="102">
        <v>620</v>
      </c>
      <c r="G94" s="107">
        <v>4240</v>
      </c>
      <c r="H94" s="106">
        <v>921</v>
      </c>
      <c r="I94" s="107">
        <v>4492</v>
      </c>
      <c r="J94" s="108">
        <v>700</v>
      </c>
      <c r="K94" s="107">
        <v>3812</v>
      </c>
      <c r="L94" s="53">
        <f>SUM(J94:K94)</f>
        <v>4512</v>
      </c>
    </row>
    <row r="95" spans="1:12" ht="12.75">
      <c r="A95" s="20"/>
      <c r="B95" s="19" t="s">
        <v>49</v>
      </c>
      <c r="C95" s="18" t="s">
        <v>61</v>
      </c>
      <c r="D95" s="93">
        <v>24</v>
      </c>
      <c r="E95" s="107">
        <v>4</v>
      </c>
      <c r="F95" s="78">
        <v>0</v>
      </c>
      <c r="G95" s="107">
        <v>7</v>
      </c>
      <c r="H95" s="76">
        <v>0</v>
      </c>
      <c r="I95" s="107">
        <v>7</v>
      </c>
      <c r="J95" s="78">
        <v>0</v>
      </c>
      <c r="K95" s="107">
        <v>50</v>
      </c>
      <c r="L95" s="53">
        <f>SUM(J95:K95)</f>
        <v>50</v>
      </c>
    </row>
    <row r="96" spans="1:12" ht="12.75">
      <c r="A96" s="20"/>
      <c r="B96" s="19" t="s">
        <v>50</v>
      </c>
      <c r="C96" s="18" t="s">
        <v>62</v>
      </c>
      <c r="D96" s="93">
        <v>1</v>
      </c>
      <c r="E96" s="107">
        <v>13</v>
      </c>
      <c r="F96" s="78">
        <v>0</v>
      </c>
      <c r="G96" s="107">
        <v>16</v>
      </c>
      <c r="H96" s="76">
        <v>0</v>
      </c>
      <c r="I96" s="107">
        <v>16</v>
      </c>
      <c r="J96" s="78">
        <v>0</v>
      </c>
      <c r="K96" s="107">
        <v>50</v>
      </c>
      <c r="L96" s="53">
        <f>SUM(J96:K96)</f>
        <v>50</v>
      </c>
    </row>
    <row r="97" spans="1:12" ht="25.5">
      <c r="A97" s="20"/>
      <c r="B97" s="19" t="s">
        <v>174</v>
      </c>
      <c r="C97" s="89" t="s">
        <v>178</v>
      </c>
      <c r="D97" s="78">
        <v>0</v>
      </c>
      <c r="E97" s="78">
        <v>0</v>
      </c>
      <c r="F97" s="78">
        <v>0</v>
      </c>
      <c r="G97" s="78">
        <v>0</v>
      </c>
      <c r="H97" s="102">
        <v>150</v>
      </c>
      <c r="I97" s="78">
        <v>0</v>
      </c>
      <c r="J97" s="78">
        <v>0</v>
      </c>
      <c r="K97" s="78">
        <v>0</v>
      </c>
      <c r="L97" s="78">
        <f>SUM(J97:K97)</f>
        <v>0</v>
      </c>
    </row>
    <row r="98" spans="1:12" ht="12.75">
      <c r="A98" s="20" t="s">
        <v>13</v>
      </c>
      <c r="B98" s="17">
        <v>48</v>
      </c>
      <c r="C98" s="18" t="s">
        <v>47</v>
      </c>
      <c r="D98" s="96">
        <f aca="true" t="shared" si="12" ref="D98:L98">SUM(D94:D97)</f>
        <v>766</v>
      </c>
      <c r="E98" s="96">
        <f t="shared" si="12"/>
        <v>3650</v>
      </c>
      <c r="F98" s="96">
        <f t="shared" si="12"/>
        <v>620</v>
      </c>
      <c r="G98" s="96">
        <f t="shared" si="12"/>
        <v>4263</v>
      </c>
      <c r="H98" s="96">
        <f t="shared" si="12"/>
        <v>1071</v>
      </c>
      <c r="I98" s="96">
        <f t="shared" si="12"/>
        <v>4515</v>
      </c>
      <c r="J98" s="98">
        <f t="shared" si="12"/>
        <v>700</v>
      </c>
      <c r="K98" s="96">
        <f t="shared" si="12"/>
        <v>3912</v>
      </c>
      <c r="L98" s="96">
        <f t="shared" si="12"/>
        <v>4612</v>
      </c>
    </row>
    <row r="99" spans="1:12" ht="14.25" customHeight="1">
      <c r="A99" s="20" t="s">
        <v>13</v>
      </c>
      <c r="B99" s="17">
        <v>16</v>
      </c>
      <c r="C99" s="18" t="s">
        <v>18</v>
      </c>
      <c r="D99" s="99">
        <f aca="true" t="shared" si="13" ref="D99:L99">D98+D91+D85+D79+D73</f>
        <v>17688</v>
      </c>
      <c r="E99" s="99">
        <f t="shared" si="13"/>
        <v>24670</v>
      </c>
      <c r="F99" s="118">
        <f t="shared" si="13"/>
        <v>9611</v>
      </c>
      <c r="G99" s="99">
        <f t="shared" si="13"/>
        <v>25374</v>
      </c>
      <c r="H99" s="99">
        <f t="shared" si="13"/>
        <v>16852</v>
      </c>
      <c r="I99" s="99">
        <f t="shared" si="13"/>
        <v>23866</v>
      </c>
      <c r="J99" s="118">
        <f t="shared" si="13"/>
        <v>14385</v>
      </c>
      <c r="K99" s="99">
        <f t="shared" si="13"/>
        <v>25426</v>
      </c>
      <c r="L99" s="99">
        <f t="shared" si="13"/>
        <v>39811</v>
      </c>
    </row>
    <row r="100" spans="1:12" ht="14.25" customHeight="1">
      <c r="A100" s="20" t="s">
        <v>13</v>
      </c>
      <c r="B100" s="27">
        <v>0.104</v>
      </c>
      <c r="C100" s="21" t="s">
        <v>54</v>
      </c>
      <c r="D100" s="95">
        <f aca="true" t="shared" si="14" ref="D100:L100">D99</f>
        <v>17688</v>
      </c>
      <c r="E100" s="95">
        <f t="shared" si="14"/>
        <v>24670</v>
      </c>
      <c r="F100" s="94">
        <f>F99</f>
        <v>9611</v>
      </c>
      <c r="G100" s="95">
        <f>G99</f>
        <v>25374</v>
      </c>
      <c r="H100" s="95">
        <f t="shared" si="14"/>
        <v>16852</v>
      </c>
      <c r="I100" s="95">
        <f t="shared" si="14"/>
        <v>23866</v>
      </c>
      <c r="J100" s="94">
        <f t="shared" si="14"/>
        <v>14385</v>
      </c>
      <c r="K100" s="95">
        <f t="shared" si="14"/>
        <v>25426</v>
      </c>
      <c r="L100" s="95">
        <f t="shared" si="14"/>
        <v>39811</v>
      </c>
    </row>
    <row r="101" spans="1:12" ht="9.75" customHeight="1">
      <c r="A101" s="20"/>
      <c r="B101" s="31"/>
      <c r="C101" s="21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3.5" customHeight="1">
      <c r="A102" s="20"/>
      <c r="B102" s="27">
        <v>0.105</v>
      </c>
      <c r="C102" s="21" t="s">
        <v>147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3.5" customHeight="1">
      <c r="A103" s="20"/>
      <c r="B103" s="17">
        <v>16</v>
      </c>
      <c r="C103" s="18" t="s">
        <v>18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3.5" customHeight="1">
      <c r="A104" s="20"/>
      <c r="B104" s="17">
        <v>63</v>
      </c>
      <c r="C104" s="18" t="s">
        <v>64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3.5" customHeight="1">
      <c r="A105" s="45"/>
      <c r="B105" s="73" t="s">
        <v>66</v>
      </c>
      <c r="C105" s="47" t="s">
        <v>57</v>
      </c>
      <c r="D105" s="80">
        <v>0</v>
      </c>
      <c r="E105" s="80">
        <v>0</v>
      </c>
      <c r="F105" s="103">
        <v>1</v>
      </c>
      <c r="G105" s="80">
        <v>0</v>
      </c>
      <c r="H105" s="103">
        <v>1</v>
      </c>
      <c r="I105" s="80">
        <v>0</v>
      </c>
      <c r="J105" s="79">
        <v>0</v>
      </c>
      <c r="K105" s="80">
        <v>0</v>
      </c>
      <c r="L105" s="79">
        <f>SUM(J105:K105)</f>
        <v>0</v>
      </c>
    </row>
    <row r="106" spans="1:12" ht="13.5" customHeight="1">
      <c r="A106" s="20" t="s">
        <v>13</v>
      </c>
      <c r="B106" s="17">
        <v>63</v>
      </c>
      <c r="C106" s="18" t="s">
        <v>64</v>
      </c>
      <c r="D106" s="79">
        <f aca="true" t="shared" si="15" ref="D106:L106">SUM(D105:D105)</f>
        <v>0</v>
      </c>
      <c r="E106" s="79">
        <f t="shared" si="15"/>
        <v>0</v>
      </c>
      <c r="F106" s="103">
        <f t="shared" si="15"/>
        <v>1</v>
      </c>
      <c r="G106" s="79">
        <f t="shared" si="15"/>
        <v>0</v>
      </c>
      <c r="H106" s="103">
        <f t="shared" si="15"/>
        <v>1</v>
      </c>
      <c r="I106" s="79">
        <f t="shared" si="15"/>
        <v>0</v>
      </c>
      <c r="J106" s="79">
        <f t="shared" si="15"/>
        <v>0</v>
      </c>
      <c r="K106" s="79">
        <f t="shared" si="15"/>
        <v>0</v>
      </c>
      <c r="L106" s="79">
        <f t="shared" si="15"/>
        <v>0</v>
      </c>
    </row>
    <row r="107" spans="1:12" ht="13.5" customHeight="1">
      <c r="A107" s="20" t="s">
        <v>13</v>
      </c>
      <c r="B107" s="17">
        <v>16</v>
      </c>
      <c r="C107" s="18" t="s">
        <v>18</v>
      </c>
      <c r="D107" s="97">
        <f aca="true" t="shared" si="16" ref="D107:L108">D106</f>
        <v>0</v>
      </c>
      <c r="E107" s="97">
        <f t="shared" si="16"/>
        <v>0</v>
      </c>
      <c r="F107" s="98">
        <f>F106</f>
        <v>1</v>
      </c>
      <c r="G107" s="97">
        <f>G106</f>
        <v>0</v>
      </c>
      <c r="H107" s="98">
        <f t="shared" si="16"/>
        <v>1</v>
      </c>
      <c r="I107" s="97">
        <f t="shared" si="16"/>
        <v>0</v>
      </c>
      <c r="J107" s="97">
        <f t="shared" si="16"/>
        <v>0</v>
      </c>
      <c r="K107" s="97">
        <f t="shared" si="16"/>
        <v>0</v>
      </c>
      <c r="L107" s="97">
        <f t="shared" si="16"/>
        <v>0</v>
      </c>
    </row>
    <row r="108" spans="1:12" ht="13.5" customHeight="1">
      <c r="A108" s="20" t="s">
        <v>13</v>
      </c>
      <c r="B108" s="27">
        <v>0.105</v>
      </c>
      <c r="C108" s="21" t="s">
        <v>147</v>
      </c>
      <c r="D108" s="97">
        <f t="shared" si="16"/>
        <v>0</v>
      </c>
      <c r="E108" s="97">
        <f t="shared" si="16"/>
        <v>0</v>
      </c>
      <c r="F108" s="98">
        <f>F107</f>
        <v>1</v>
      </c>
      <c r="G108" s="97">
        <f>G107</f>
        <v>0</v>
      </c>
      <c r="H108" s="98">
        <f t="shared" si="16"/>
        <v>1</v>
      </c>
      <c r="I108" s="97">
        <f t="shared" si="16"/>
        <v>0</v>
      </c>
      <c r="J108" s="97">
        <f t="shared" si="16"/>
        <v>0</v>
      </c>
      <c r="K108" s="97">
        <f t="shared" si="16"/>
        <v>0</v>
      </c>
      <c r="L108" s="97">
        <f t="shared" si="16"/>
        <v>0</v>
      </c>
    </row>
    <row r="109" spans="1:12" ht="12.75">
      <c r="A109" s="20"/>
      <c r="B109" s="28"/>
      <c r="C109" s="21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3.5" customHeight="1">
      <c r="A110" s="20"/>
      <c r="B110" s="27">
        <v>0.107</v>
      </c>
      <c r="C110" s="21" t="s">
        <v>67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3.5" customHeight="1">
      <c r="A111" s="20"/>
      <c r="B111" s="26">
        <v>16</v>
      </c>
      <c r="C111" s="18" t="s">
        <v>18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3.5" customHeight="1">
      <c r="A112" s="20"/>
      <c r="B112" s="19" t="s">
        <v>68</v>
      </c>
      <c r="C112" s="18" t="s">
        <v>57</v>
      </c>
      <c r="D112" s="93">
        <v>4610</v>
      </c>
      <c r="E112" s="78">
        <v>0</v>
      </c>
      <c r="F112" s="93">
        <v>1</v>
      </c>
      <c r="G112" s="78">
        <v>0</v>
      </c>
      <c r="H112" s="71">
        <v>1</v>
      </c>
      <c r="I112" s="78">
        <v>0</v>
      </c>
      <c r="J112" s="78">
        <v>0</v>
      </c>
      <c r="K112" s="78">
        <v>0</v>
      </c>
      <c r="L112" s="72">
        <f>SUM(J112:K112)</f>
        <v>0</v>
      </c>
    </row>
    <row r="113" spans="1:12" ht="25.5">
      <c r="A113" s="20"/>
      <c r="B113" s="19" t="s">
        <v>143</v>
      </c>
      <c r="C113" s="18" t="s">
        <v>150</v>
      </c>
      <c r="D113" s="93">
        <v>1100</v>
      </c>
      <c r="E113" s="78">
        <v>0</v>
      </c>
      <c r="F113" s="71">
        <v>20000</v>
      </c>
      <c r="G113" s="78">
        <v>0</v>
      </c>
      <c r="H113" s="110">
        <v>13000</v>
      </c>
      <c r="I113" s="78">
        <v>0</v>
      </c>
      <c r="J113" s="119">
        <v>20000</v>
      </c>
      <c r="K113" s="78">
        <v>0</v>
      </c>
      <c r="L113" s="71">
        <f>SUM(J113:K113)</f>
        <v>20000</v>
      </c>
    </row>
    <row r="114" spans="1:12" ht="25.5">
      <c r="A114" s="20"/>
      <c r="B114" s="19" t="s">
        <v>155</v>
      </c>
      <c r="C114" s="18" t="s">
        <v>154</v>
      </c>
      <c r="D114" s="93">
        <v>22464</v>
      </c>
      <c r="E114" s="78">
        <v>0</v>
      </c>
      <c r="F114" s="78">
        <v>0</v>
      </c>
      <c r="G114" s="78">
        <v>0</v>
      </c>
      <c r="H114" s="71">
        <v>27535</v>
      </c>
      <c r="I114" s="78">
        <v>0</v>
      </c>
      <c r="J114" s="78">
        <v>0</v>
      </c>
      <c r="K114" s="78">
        <v>0</v>
      </c>
      <c r="L114" s="72">
        <f>SUM(J114:K114)</f>
        <v>0</v>
      </c>
    </row>
    <row r="115" spans="1:12" ht="12.75">
      <c r="A115" s="20"/>
      <c r="B115" s="19" t="s">
        <v>175</v>
      </c>
      <c r="C115" s="89" t="s">
        <v>166</v>
      </c>
      <c r="D115" s="78">
        <v>0</v>
      </c>
      <c r="E115" s="78">
        <v>0</v>
      </c>
      <c r="F115" s="78">
        <v>0</v>
      </c>
      <c r="G115" s="78">
        <v>0</v>
      </c>
      <c r="H115" s="71">
        <v>20000</v>
      </c>
      <c r="I115" s="78">
        <v>0</v>
      </c>
      <c r="J115" s="78">
        <v>0</v>
      </c>
      <c r="K115" s="78">
        <v>0</v>
      </c>
      <c r="L115" s="72">
        <f>SUM(J115:K115)</f>
        <v>0</v>
      </c>
    </row>
    <row r="116" spans="1:12" ht="13.5" customHeight="1">
      <c r="A116" s="20" t="s">
        <v>13</v>
      </c>
      <c r="B116" s="26">
        <v>16</v>
      </c>
      <c r="C116" s="18" t="s">
        <v>18</v>
      </c>
      <c r="D116" s="94">
        <f aca="true" t="shared" si="17" ref="D116:L116">SUM(D112:D115)</f>
        <v>28174</v>
      </c>
      <c r="E116" s="100">
        <f t="shared" si="17"/>
        <v>0</v>
      </c>
      <c r="F116" s="94">
        <f t="shared" si="17"/>
        <v>20001</v>
      </c>
      <c r="G116" s="100">
        <f t="shared" si="17"/>
        <v>0</v>
      </c>
      <c r="H116" s="94">
        <f t="shared" si="17"/>
        <v>60536</v>
      </c>
      <c r="I116" s="100">
        <f t="shared" si="17"/>
        <v>0</v>
      </c>
      <c r="J116" s="94">
        <f t="shared" si="17"/>
        <v>20000</v>
      </c>
      <c r="K116" s="100">
        <f t="shared" si="17"/>
        <v>0</v>
      </c>
      <c r="L116" s="94">
        <f t="shared" si="17"/>
        <v>20000</v>
      </c>
    </row>
    <row r="117" spans="1:12" ht="13.5" customHeight="1">
      <c r="A117" s="20" t="s">
        <v>13</v>
      </c>
      <c r="B117" s="27">
        <v>0.107</v>
      </c>
      <c r="C117" s="21" t="s">
        <v>67</v>
      </c>
      <c r="D117" s="94">
        <f aca="true" t="shared" si="18" ref="D117:L117">D116</f>
        <v>28174</v>
      </c>
      <c r="E117" s="100">
        <f t="shared" si="18"/>
        <v>0</v>
      </c>
      <c r="F117" s="94">
        <f>F116</f>
        <v>20001</v>
      </c>
      <c r="G117" s="100">
        <f>G116</f>
        <v>0</v>
      </c>
      <c r="H117" s="94">
        <f t="shared" si="18"/>
        <v>60536</v>
      </c>
      <c r="I117" s="100">
        <f t="shared" si="18"/>
        <v>0</v>
      </c>
      <c r="J117" s="94">
        <f t="shared" si="18"/>
        <v>20000</v>
      </c>
      <c r="K117" s="100">
        <f t="shared" si="18"/>
        <v>0</v>
      </c>
      <c r="L117" s="94">
        <f t="shared" si="18"/>
        <v>20000</v>
      </c>
    </row>
    <row r="118" spans="1:12" ht="12.75">
      <c r="A118" s="20"/>
      <c r="B118" s="31"/>
      <c r="C118" s="21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3.5" customHeight="1">
      <c r="A119" s="20"/>
      <c r="B119" s="27">
        <v>0.108</v>
      </c>
      <c r="C119" s="21" t="s">
        <v>69</v>
      </c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3.5" customHeight="1">
      <c r="A120" s="20"/>
      <c r="B120" s="17">
        <v>16</v>
      </c>
      <c r="C120" s="18" t="s">
        <v>18</v>
      </c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3.5" customHeight="1">
      <c r="A121" s="20"/>
      <c r="B121" s="17">
        <v>60</v>
      </c>
      <c r="C121" s="18" t="s">
        <v>70</v>
      </c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3.5" customHeight="1">
      <c r="A122" s="20"/>
      <c r="B122" s="19" t="s">
        <v>71</v>
      </c>
      <c r="C122" s="18" t="s">
        <v>21</v>
      </c>
      <c r="D122" s="107">
        <v>1639</v>
      </c>
      <c r="E122" s="78">
        <v>0</v>
      </c>
      <c r="F122" s="102">
        <v>1400</v>
      </c>
      <c r="G122" s="78">
        <v>0</v>
      </c>
      <c r="H122" s="106">
        <v>1857</v>
      </c>
      <c r="I122" s="78">
        <v>0</v>
      </c>
      <c r="J122" s="108">
        <v>1300</v>
      </c>
      <c r="K122" s="78">
        <v>0</v>
      </c>
      <c r="L122" s="93">
        <f>SUM(J122:K122)</f>
        <v>1300</v>
      </c>
    </row>
    <row r="123" spans="1:12" ht="13.5" customHeight="1">
      <c r="A123" s="20"/>
      <c r="B123" s="19" t="s">
        <v>72</v>
      </c>
      <c r="C123" s="18" t="s">
        <v>61</v>
      </c>
      <c r="D123" s="78">
        <v>0</v>
      </c>
      <c r="E123" s="78">
        <v>0</v>
      </c>
      <c r="F123" s="93">
        <v>1</v>
      </c>
      <c r="G123" s="78">
        <v>0</v>
      </c>
      <c r="H123" s="102">
        <v>1</v>
      </c>
      <c r="I123" s="78">
        <v>0</v>
      </c>
      <c r="J123" s="78">
        <v>0</v>
      </c>
      <c r="K123" s="78">
        <v>0</v>
      </c>
      <c r="L123" s="78">
        <f>SUM(J123:K123)</f>
        <v>0</v>
      </c>
    </row>
    <row r="124" spans="1:12" ht="13.5" customHeight="1">
      <c r="A124" s="20"/>
      <c r="B124" s="19" t="s">
        <v>73</v>
      </c>
      <c r="C124" s="18" t="s">
        <v>62</v>
      </c>
      <c r="D124" s="107">
        <v>299</v>
      </c>
      <c r="E124" s="78">
        <v>0</v>
      </c>
      <c r="F124" s="102">
        <v>2</v>
      </c>
      <c r="G124" s="78">
        <v>0</v>
      </c>
      <c r="H124" s="106">
        <v>2</v>
      </c>
      <c r="I124" s="78">
        <v>0</v>
      </c>
      <c r="J124" s="76">
        <v>0</v>
      </c>
      <c r="K124" s="78">
        <v>0</v>
      </c>
      <c r="L124" s="78">
        <f>SUM(J124:K124)</f>
        <v>0</v>
      </c>
    </row>
    <row r="125" spans="1:12" ht="13.5" customHeight="1">
      <c r="A125" s="20"/>
      <c r="B125" s="19" t="s">
        <v>56</v>
      </c>
      <c r="C125" s="18" t="s">
        <v>57</v>
      </c>
      <c r="D125" s="107">
        <v>122</v>
      </c>
      <c r="E125" s="78">
        <v>0</v>
      </c>
      <c r="F125" s="102">
        <v>1</v>
      </c>
      <c r="G125" s="78">
        <v>0</v>
      </c>
      <c r="H125" s="106">
        <v>553</v>
      </c>
      <c r="I125" s="78">
        <v>0</v>
      </c>
      <c r="J125" s="102">
        <v>380</v>
      </c>
      <c r="K125" s="78">
        <v>0</v>
      </c>
      <c r="L125" s="93">
        <f>SUM(J125:K125)</f>
        <v>380</v>
      </c>
    </row>
    <row r="126" spans="1:12" ht="13.5" customHeight="1">
      <c r="A126" s="20" t="s">
        <v>13</v>
      </c>
      <c r="B126" s="17">
        <v>60</v>
      </c>
      <c r="C126" s="18" t="s">
        <v>70</v>
      </c>
      <c r="D126" s="94">
        <f aca="true" t="shared" si="19" ref="D126:L126">SUM(D122:D125)</f>
        <v>2060</v>
      </c>
      <c r="E126" s="100">
        <f t="shared" si="19"/>
        <v>0</v>
      </c>
      <c r="F126" s="94">
        <f>SUM(F122:F125)</f>
        <v>1404</v>
      </c>
      <c r="G126" s="100">
        <f>SUM(G122:G125)</f>
        <v>0</v>
      </c>
      <c r="H126" s="94">
        <f t="shared" si="19"/>
        <v>2413</v>
      </c>
      <c r="I126" s="100">
        <f t="shared" si="19"/>
        <v>0</v>
      </c>
      <c r="J126" s="94">
        <f t="shared" si="19"/>
        <v>1680</v>
      </c>
      <c r="K126" s="100">
        <f t="shared" si="19"/>
        <v>0</v>
      </c>
      <c r="L126" s="94">
        <f t="shared" si="19"/>
        <v>1680</v>
      </c>
    </row>
    <row r="127" spans="1:12" ht="12.75">
      <c r="A127" s="20"/>
      <c r="B127" s="19"/>
      <c r="C127" s="18"/>
      <c r="D127" s="53"/>
      <c r="E127" s="53"/>
      <c r="F127" s="52"/>
      <c r="G127" s="53"/>
      <c r="H127" s="52"/>
      <c r="I127" s="53"/>
      <c r="J127" s="52"/>
      <c r="K127" s="53"/>
      <c r="L127" s="53"/>
    </row>
    <row r="128" spans="1:12" ht="12.75">
      <c r="A128" s="20"/>
      <c r="B128" s="17">
        <v>73</v>
      </c>
      <c r="C128" s="18" t="s">
        <v>74</v>
      </c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2.75">
      <c r="A129" s="20"/>
      <c r="B129" s="19" t="s">
        <v>75</v>
      </c>
      <c r="C129" s="18" t="s">
        <v>57</v>
      </c>
      <c r="D129" s="76">
        <v>0</v>
      </c>
      <c r="E129" s="78">
        <v>0</v>
      </c>
      <c r="F129" s="93">
        <v>1</v>
      </c>
      <c r="G129" s="78">
        <v>0</v>
      </c>
      <c r="H129" s="93">
        <v>1</v>
      </c>
      <c r="I129" s="78">
        <v>0</v>
      </c>
      <c r="J129" s="78">
        <v>0</v>
      </c>
      <c r="K129" s="78">
        <v>0</v>
      </c>
      <c r="L129" s="78">
        <f>SUM(J129:K129)</f>
        <v>0</v>
      </c>
    </row>
    <row r="130" spans="1:12" ht="12.75">
      <c r="A130" s="20" t="s">
        <v>13</v>
      </c>
      <c r="B130" s="17">
        <v>73</v>
      </c>
      <c r="C130" s="18" t="s">
        <v>74</v>
      </c>
      <c r="D130" s="97">
        <f aca="true" t="shared" si="20" ref="D130:L130">SUM(D129:D129)</f>
        <v>0</v>
      </c>
      <c r="E130" s="97">
        <f t="shared" si="20"/>
        <v>0</v>
      </c>
      <c r="F130" s="98">
        <f>SUM(F129:F129)</f>
        <v>1</v>
      </c>
      <c r="G130" s="97">
        <f>SUM(G129:G129)</f>
        <v>0</v>
      </c>
      <c r="H130" s="98">
        <f t="shared" si="20"/>
        <v>1</v>
      </c>
      <c r="I130" s="97">
        <f t="shared" si="20"/>
        <v>0</v>
      </c>
      <c r="J130" s="97">
        <f t="shared" si="20"/>
        <v>0</v>
      </c>
      <c r="K130" s="97">
        <f t="shared" si="20"/>
        <v>0</v>
      </c>
      <c r="L130" s="97">
        <f t="shared" si="20"/>
        <v>0</v>
      </c>
    </row>
    <row r="131" spans="1:12" ht="12.75">
      <c r="A131" s="20"/>
      <c r="B131" s="17"/>
      <c r="C131" s="18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 ht="12.75">
      <c r="A132" s="20"/>
      <c r="B132" s="17">
        <v>74</v>
      </c>
      <c r="C132" s="18" t="s">
        <v>137</v>
      </c>
      <c r="D132" s="54"/>
      <c r="E132" s="54"/>
      <c r="F132" s="54"/>
      <c r="G132" s="54"/>
      <c r="H132" s="54"/>
      <c r="I132" s="54"/>
      <c r="J132" s="54"/>
      <c r="K132" s="54"/>
      <c r="L132" s="54"/>
    </row>
    <row r="133" spans="1:12" ht="12.75">
      <c r="A133" s="20"/>
      <c r="B133" s="17" t="s">
        <v>138</v>
      </c>
      <c r="C133" s="18" t="s">
        <v>62</v>
      </c>
      <c r="D133" s="92">
        <v>101</v>
      </c>
      <c r="E133" s="75">
        <v>0</v>
      </c>
      <c r="F133" s="75">
        <v>0</v>
      </c>
      <c r="G133" s="75">
        <v>0</v>
      </c>
      <c r="H133" s="75">
        <v>0</v>
      </c>
      <c r="I133" s="75">
        <v>0</v>
      </c>
      <c r="J133" s="92">
        <v>1</v>
      </c>
      <c r="K133" s="75">
        <v>0</v>
      </c>
      <c r="L133" s="92">
        <f>SUM(J133:K133)</f>
        <v>1</v>
      </c>
    </row>
    <row r="134" spans="1:12" ht="12.75">
      <c r="A134" s="20"/>
      <c r="B134" s="17" t="s">
        <v>111</v>
      </c>
      <c r="C134" s="18" t="s">
        <v>57</v>
      </c>
      <c r="D134" s="92">
        <v>501</v>
      </c>
      <c r="E134" s="75">
        <v>0</v>
      </c>
      <c r="F134" s="92">
        <v>1</v>
      </c>
      <c r="G134" s="75">
        <v>0</v>
      </c>
      <c r="H134" s="111">
        <v>1</v>
      </c>
      <c r="I134" s="75">
        <v>0</v>
      </c>
      <c r="J134" s="75">
        <v>0</v>
      </c>
      <c r="K134" s="75">
        <v>0</v>
      </c>
      <c r="L134" s="75">
        <f>SUM(J134:K134)</f>
        <v>0</v>
      </c>
    </row>
    <row r="135" spans="1:12" ht="12.75">
      <c r="A135" s="20" t="s">
        <v>13</v>
      </c>
      <c r="B135" s="17">
        <v>74</v>
      </c>
      <c r="C135" s="18" t="s">
        <v>137</v>
      </c>
      <c r="D135" s="98">
        <f aca="true" t="shared" si="21" ref="D135:L135">SUM(D133:D134)</f>
        <v>602</v>
      </c>
      <c r="E135" s="97">
        <f t="shared" si="21"/>
        <v>0</v>
      </c>
      <c r="F135" s="98">
        <f>SUM(F133:F134)</f>
        <v>1</v>
      </c>
      <c r="G135" s="97">
        <f>SUM(G133:G134)</f>
        <v>0</v>
      </c>
      <c r="H135" s="98">
        <f t="shared" si="21"/>
        <v>1</v>
      </c>
      <c r="I135" s="97">
        <f t="shared" si="21"/>
        <v>0</v>
      </c>
      <c r="J135" s="98">
        <f t="shared" si="21"/>
        <v>1</v>
      </c>
      <c r="K135" s="97">
        <f t="shared" si="21"/>
        <v>0</v>
      </c>
      <c r="L135" s="98">
        <f t="shared" si="21"/>
        <v>1</v>
      </c>
    </row>
    <row r="136" spans="1:12" ht="12.75">
      <c r="A136" s="45" t="s">
        <v>13</v>
      </c>
      <c r="B136" s="74">
        <v>0.108</v>
      </c>
      <c r="C136" s="48" t="s">
        <v>69</v>
      </c>
      <c r="D136" s="94">
        <f>D130+D126+D135</f>
        <v>2662</v>
      </c>
      <c r="E136" s="100">
        <f aca="true" t="shared" si="22" ref="E136:L136">E130+E126+E135</f>
        <v>0</v>
      </c>
      <c r="F136" s="94">
        <f t="shared" si="22"/>
        <v>1406</v>
      </c>
      <c r="G136" s="100">
        <f t="shared" si="22"/>
        <v>0</v>
      </c>
      <c r="H136" s="94">
        <f t="shared" si="22"/>
        <v>2415</v>
      </c>
      <c r="I136" s="100">
        <f t="shared" si="22"/>
        <v>0</v>
      </c>
      <c r="J136" s="94">
        <f t="shared" si="22"/>
        <v>1681</v>
      </c>
      <c r="K136" s="100">
        <f t="shared" si="22"/>
        <v>0</v>
      </c>
      <c r="L136" s="94">
        <f t="shared" si="22"/>
        <v>1681</v>
      </c>
    </row>
    <row r="137" spans="1:12" ht="0.75" customHeight="1">
      <c r="A137" s="20"/>
      <c r="B137" s="28"/>
      <c r="C137" s="21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2.75">
      <c r="A138" s="20"/>
      <c r="B138" s="27">
        <v>0.109</v>
      </c>
      <c r="C138" s="21" t="s">
        <v>76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2.75">
      <c r="A139" s="20"/>
      <c r="B139" s="17">
        <v>16</v>
      </c>
      <c r="C139" s="18" t="s">
        <v>18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2.75">
      <c r="A140" s="20"/>
      <c r="B140" s="17" t="s">
        <v>77</v>
      </c>
      <c r="C140" s="18" t="s">
        <v>61</v>
      </c>
      <c r="D140" s="92">
        <v>50</v>
      </c>
      <c r="E140" s="75">
        <v>0</v>
      </c>
      <c r="F140" s="71">
        <v>1</v>
      </c>
      <c r="G140" s="75">
        <v>0</v>
      </c>
      <c r="H140" s="110">
        <v>1</v>
      </c>
      <c r="I140" s="75">
        <v>0</v>
      </c>
      <c r="J140" s="72">
        <v>0</v>
      </c>
      <c r="K140" s="75">
        <v>0</v>
      </c>
      <c r="L140" s="72">
        <f>SUM(J140:K140)</f>
        <v>0</v>
      </c>
    </row>
    <row r="141" spans="1:12" ht="12.75">
      <c r="A141" s="20"/>
      <c r="B141" s="17" t="s">
        <v>78</v>
      </c>
      <c r="C141" s="18" t="s">
        <v>62</v>
      </c>
      <c r="D141" s="111">
        <v>264</v>
      </c>
      <c r="E141" s="75">
        <v>0</v>
      </c>
      <c r="F141" s="71">
        <v>1</v>
      </c>
      <c r="G141" s="75">
        <v>0</v>
      </c>
      <c r="H141" s="110">
        <v>1</v>
      </c>
      <c r="I141" s="75">
        <v>0</v>
      </c>
      <c r="J141" s="72">
        <v>0</v>
      </c>
      <c r="K141" s="75">
        <v>0</v>
      </c>
      <c r="L141" s="72">
        <f>SUM(J141:K141)</f>
        <v>0</v>
      </c>
    </row>
    <row r="142" spans="1:12" ht="12.75">
      <c r="A142" s="20"/>
      <c r="B142" s="19" t="s">
        <v>79</v>
      </c>
      <c r="C142" s="18" t="s">
        <v>27</v>
      </c>
      <c r="D142" s="111">
        <v>50</v>
      </c>
      <c r="E142" s="75">
        <v>0</v>
      </c>
      <c r="F142" s="72">
        <v>0</v>
      </c>
      <c r="G142" s="75">
        <v>0</v>
      </c>
      <c r="H142" s="72">
        <v>0</v>
      </c>
      <c r="I142" s="75">
        <v>0</v>
      </c>
      <c r="J142" s="72">
        <v>0</v>
      </c>
      <c r="K142" s="75">
        <v>0</v>
      </c>
      <c r="L142" s="72">
        <f>SUM(J142:K142)</f>
        <v>0</v>
      </c>
    </row>
    <row r="143" spans="1:12" ht="12.75">
      <c r="A143" s="20"/>
      <c r="B143" s="19" t="s">
        <v>68</v>
      </c>
      <c r="C143" s="18" t="s">
        <v>57</v>
      </c>
      <c r="D143" s="75">
        <v>0</v>
      </c>
      <c r="E143" s="75">
        <v>0</v>
      </c>
      <c r="F143" s="71">
        <v>1</v>
      </c>
      <c r="G143" s="75">
        <v>0</v>
      </c>
      <c r="H143" s="110">
        <v>1</v>
      </c>
      <c r="I143" s="75">
        <v>0</v>
      </c>
      <c r="J143" s="72">
        <v>0</v>
      </c>
      <c r="K143" s="75">
        <v>0</v>
      </c>
      <c r="L143" s="72">
        <f>SUM(J143:K143)</f>
        <v>0</v>
      </c>
    </row>
    <row r="144" spans="1:12" ht="12.75">
      <c r="A144" s="20" t="s">
        <v>13</v>
      </c>
      <c r="B144" s="17">
        <v>16</v>
      </c>
      <c r="C144" s="18" t="s">
        <v>18</v>
      </c>
      <c r="D144" s="98">
        <f aca="true" t="shared" si="23" ref="D144:L144">SUM(D140:D143)</f>
        <v>364</v>
      </c>
      <c r="E144" s="97">
        <f t="shared" si="23"/>
        <v>0</v>
      </c>
      <c r="F144" s="98">
        <f>SUM(F140:F143)</f>
        <v>3</v>
      </c>
      <c r="G144" s="97">
        <f>SUM(G140:G143)</f>
        <v>0</v>
      </c>
      <c r="H144" s="98">
        <f t="shared" si="23"/>
        <v>3</v>
      </c>
      <c r="I144" s="97">
        <f t="shared" si="23"/>
        <v>0</v>
      </c>
      <c r="J144" s="97">
        <f t="shared" si="23"/>
        <v>0</v>
      </c>
      <c r="K144" s="97">
        <f t="shared" si="23"/>
        <v>0</v>
      </c>
      <c r="L144" s="97">
        <f t="shared" si="23"/>
        <v>0</v>
      </c>
    </row>
    <row r="145" spans="1:12" ht="12.75">
      <c r="A145" s="20" t="s">
        <v>13</v>
      </c>
      <c r="B145" s="27">
        <v>0.109</v>
      </c>
      <c r="C145" s="21" t="s">
        <v>76</v>
      </c>
      <c r="D145" s="94">
        <f aca="true" t="shared" si="24" ref="D145:L145">D144</f>
        <v>364</v>
      </c>
      <c r="E145" s="100">
        <f t="shared" si="24"/>
        <v>0</v>
      </c>
      <c r="F145" s="94">
        <f>F144</f>
        <v>3</v>
      </c>
      <c r="G145" s="100">
        <f>G144</f>
        <v>0</v>
      </c>
      <c r="H145" s="94">
        <f t="shared" si="24"/>
        <v>3</v>
      </c>
      <c r="I145" s="100">
        <f t="shared" si="24"/>
        <v>0</v>
      </c>
      <c r="J145" s="100">
        <f t="shared" si="24"/>
        <v>0</v>
      </c>
      <c r="K145" s="100">
        <f t="shared" si="24"/>
        <v>0</v>
      </c>
      <c r="L145" s="100">
        <f t="shared" si="24"/>
        <v>0</v>
      </c>
    </row>
    <row r="146" spans="1:12" ht="15" customHeight="1">
      <c r="A146" s="20"/>
      <c r="B146" s="32"/>
      <c r="C146" s="21"/>
      <c r="D146" s="72"/>
      <c r="E146" s="72"/>
      <c r="F146" s="72"/>
      <c r="G146" s="72"/>
      <c r="H146" s="72"/>
      <c r="I146" s="72"/>
      <c r="J146" s="71"/>
      <c r="K146" s="71"/>
      <c r="L146" s="71"/>
    </row>
    <row r="147" spans="1:12" ht="12.75">
      <c r="A147" s="20"/>
      <c r="B147" s="27">
        <v>0.119</v>
      </c>
      <c r="C147" s="21" t="s">
        <v>80</v>
      </c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2.75">
      <c r="A148" s="20"/>
      <c r="B148" s="26">
        <v>61</v>
      </c>
      <c r="C148" s="18" t="s">
        <v>81</v>
      </c>
      <c r="D148" s="53"/>
      <c r="E148" s="53"/>
      <c r="F148" s="53"/>
      <c r="G148" s="53"/>
      <c r="H148" s="53"/>
      <c r="I148" s="53"/>
      <c r="J148" s="53"/>
      <c r="K148" s="53"/>
      <c r="L148" s="53"/>
    </row>
    <row r="149" spans="1:12" ht="12.75">
      <c r="A149" s="20"/>
      <c r="B149" s="19" t="s">
        <v>82</v>
      </c>
      <c r="C149" s="18" t="s">
        <v>21</v>
      </c>
      <c r="D149" s="107">
        <v>784</v>
      </c>
      <c r="E149" s="78">
        <v>0</v>
      </c>
      <c r="F149" s="93">
        <v>860</v>
      </c>
      <c r="G149" s="78">
        <v>0</v>
      </c>
      <c r="H149" s="107">
        <v>1144</v>
      </c>
      <c r="I149" s="78">
        <v>0</v>
      </c>
      <c r="J149" s="109">
        <v>840</v>
      </c>
      <c r="K149" s="93">
        <v>1</v>
      </c>
      <c r="L149" s="71">
        <f aca="true" t="shared" si="25" ref="L149:L159">SUM(J149:K149)</f>
        <v>841</v>
      </c>
    </row>
    <row r="150" spans="1:12" ht="12.75">
      <c r="A150" s="20"/>
      <c r="B150" s="19" t="s">
        <v>83</v>
      </c>
      <c r="C150" s="18" t="s">
        <v>61</v>
      </c>
      <c r="D150" s="107">
        <v>100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93">
        <v>1</v>
      </c>
      <c r="L150" s="71">
        <f t="shared" si="25"/>
        <v>1</v>
      </c>
    </row>
    <row r="151" spans="1:12" ht="12.75">
      <c r="A151" s="20"/>
      <c r="B151" s="19" t="s">
        <v>84</v>
      </c>
      <c r="C151" s="18" t="s">
        <v>62</v>
      </c>
      <c r="D151" s="107">
        <v>445</v>
      </c>
      <c r="E151" s="78">
        <v>0</v>
      </c>
      <c r="F151" s="93">
        <v>1</v>
      </c>
      <c r="G151" s="78">
        <v>0</v>
      </c>
      <c r="H151" s="107">
        <v>1</v>
      </c>
      <c r="I151" s="78">
        <v>0</v>
      </c>
      <c r="J151" s="78">
        <v>0</v>
      </c>
      <c r="K151" s="93">
        <v>1</v>
      </c>
      <c r="L151" s="71">
        <f t="shared" si="25"/>
        <v>1</v>
      </c>
    </row>
    <row r="152" spans="1:12" ht="12.75">
      <c r="A152" s="20"/>
      <c r="B152" s="19" t="s">
        <v>85</v>
      </c>
      <c r="C152" s="18" t="s">
        <v>65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2">
        <f t="shared" si="25"/>
        <v>0</v>
      </c>
    </row>
    <row r="153" spans="1:12" ht="12.75">
      <c r="A153" s="20"/>
      <c r="B153" s="19" t="s">
        <v>86</v>
      </c>
      <c r="C153" s="18" t="s">
        <v>29</v>
      </c>
      <c r="D153" s="93">
        <v>4640</v>
      </c>
      <c r="E153" s="78">
        <v>0</v>
      </c>
      <c r="F153" s="93">
        <v>1</v>
      </c>
      <c r="G153" s="78">
        <v>0</v>
      </c>
      <c r="H153" s="93">
        <v>1</v>
      </c>
      <c r="I153" s="78">
        <v>0</v>
      </c>
      <c r="J153" s="78">
        <v>0</v>
      </c>
      <c r="K153" s="78">
        <v>0</v>
      </c>
      <c r="L153" s="72">
        <f t="shared" si="25"/>
        <v>0</v>
      </c>
    </row>
    <row r="154" spans="1:12" ht="12.75">
      <c r="A154" s="20"/>
      <c r="B154" s="19" t="s">
        <v>87</v>
      </c>
      <c r="C154" s="18" t="s">
        <v>57</v>
      </c>
      <c r="D154" s="107">
        <v>3934</v>
      </c>
      <c r="E154" s="78">
        <v>0</v>
      </c>
      <c r="F154" s="93">
        <v>1000</v>
      </c>
      <c r="G154" s="78">
        <v>0</v>
      </c>
      <c r="H154" s="107">
        <v>1810</v>
      </c>
      <c r="I154" s="78">
        <v>0</v>
      </c>
      <c r="J154" s="93">
        <v>1270</v>
      </c>
      <c r="K154" s="78">
        <v>0</v>
      </c>
      <c r="L154" s="71">
        <f t="shared" si="25"/>
        <v>1270</v>
      </c>
    </row>
    <row r="155" spans="1:12" ht="12.75">
      <c r="A155" s="20"/>
      <c r="B155" s="19" t="s">
        <v>88</v>
      </c>
      <c r="C155" s="18" t="s">
        <v>58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2">
        <f t="shared" si="25"/>
        <v>0</v>
      </c>
    </row>
    <row r="156" spans="1:12" ht="12.75">
      <c r="A156" s="20"/>
      <c r="B156" s="19" t="s">
        <v>89</v>
      </c>
      <c r="C156" s="18" t="s">
        <v>90</v>
      </c>
      <c r="D156" s="93">
        <v>4700</v>
      </c>
      <c r="E156" s="78">
        <v>0</v>
      </c>
      <c r="F156" s="93">
        <v>1</v>
      </c>
      <c r="G156" s="78">
        <v>0</v>
      </c>
      <c r="H156" s="107">
        <v>1</v>
      </c>
      <c r="I156" s="78">
        <v>0</v>
      </c>
      <c r="J156" s="78">
        <v>0</v>
      </c>
      <c r="K156" s="78">
        <v>0</v>
      </c>
      <c r="L156" s="72">
        <f t="shared" si="25"/>
        <v>0</v>
      </c>
    </row>
    <row r="157" spans="1:12" ht="39.75" customHeight="1">
      <c r="A157" s="20"/>
      <c r="B157" s="19" t="s">
        <v>131</v>
      </c>
      <c r="C157" s="18" t="s">
        <v>148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71">
        <v>3800</v>
      </c>
      <c r="J157" s="72">
        <v>0</v>
      </c>
      <c r="K157" s="72">
        <v>0</v>
      </c>
      <c r="L157" s="72">
        <f t="shared" si="25"/>
        <v>0</v>
      </c>
    </row>
    <row r="158" spans="1:12" ht="12.75">
      <c r="A158" s="20"/>
      <c r="B158" s="19" t="s">
        <v>135</v>
      </c>
      <c r="C158" s="18" t="s">
        <v>136</v>
      </c>
      <c r="D158" s="72">
        <v>0</v>
      </c>
      <c r="E158" s="72">
        <v>0</v>
      </c>
      <c r="F158" s="71">
        <v>1</v>
      </c>
      <c r="G158" s="72">
        <v>0</v>
      </c>
      <c r="H158" s="71">
        <v>1</v>
      </c>
      <c r="I158" s="72">
        <v>0</v>
      </c>
      <c r="J158" s="119">
        <v>30000</v>
      </c>
      <c r="K158" s="72">
        <v>0</v>
      </c>
      <c r="L158" s="71">
        <f t="shared" si="25"/>
        <v>30000</v>
      </c>
    </row>
    <row r="159" spans="1:12" ht="25.5">
      <c r="A159" s="20"/>
      <c r="B159" s="19" t="s">
        <v>171</v>
      </c>
      <c r="C159" s="127" t="s">
        <v>172</v>
      </c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72">
        <v>0</v>
      </c>
      <c r="J159" s="119">
        <v>10000</v>
      </c>
      <c r="K159" s="72">
        <v>0</v>
      </c>
      <c r="L159" s="71">
        <f t="shared" si="25"/>
        <v>10000</v>
      </c>
    </row>
    <row r="160" spans="1:12" ht="12.75">
      <c r="A160" s="20" t="s">
        <v>13</v>
      </c>
      <c r="B160" s="26">
        <v>61</v>
      </c>
      <c r="C160" s="18" t="s">
        <v>81</v>
      </c>
      <c r="D160" s="94">
        <f aca="true" t="shared" si="26" ref="D160:L160">SUM(D148:D159)</f>
        <v>14603</v>
      </c>
      <c r="E160" s="100">
        <f t="shared" si="26"/>
        <v>0</v>
      </c>
      <c r="F160" s="94">
        <f t="shared" si="26"/>
        <v>1864</v>
      </c>
      <c r="G160" s="100">
        <f t="shared" si="26"/>
        <v>0</v>
      </c>
      <c r="H160" s="94">
        <f t="shared" si="26"/>
        <v>2958</v>
      </c>
      <c r="I160" s="94">
        <f t="shared" si="26"/>
        <v>3800</v>
      </c>
      <c r="J160" s="94">
        <f t="shared" si="26"/>
        <v>42110</v>
      </c>
      <c r="K160" s="94">
        <f t="shared" si="26"/>
        <v>3</v>
      </c>
      <c r="L160" s="94">
        <f t="shared" si="26"/>
        <v>42113</v>
      </c>
    </row>
    <row r="161" spans="1:12" ht="15" customHeight="1">
      <c r="A161" s="20"/>
      <c r="B161" s="26"/>
      <c r="C161" s="18"/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3.5" customHeight="1">
      <c r="A162" s="20"/>
      <c r="B162" s="17">
        <v>62</v>
      </c>
      <c r="C162" s="18" t="s">
        <v>91</v>
      </c>
      <c r="D162" s="54"/>
      <c r="E162" s="54"/>
      <c r="F162" s="54"/>
      <c r="G162" s="54"/>
      <c r="H162" s="54"/>
      <c r="I162" s="54"/>
      <c r="J162" s="54"/>
      <c r="K162" s="54"/>
      <c r="L162" s="54"/>
    </row>
    <row r="163" spans="1:12" ht="13.5" customHeight="1">
      <c r="A163" s="20"/>
      <c r="B163" s="19" t="s">
        <v>92</v>
      </c>
      <c r="C163" s="18" t="s">
        <v>21</v>
      </c>
      <c r="D163" s="111">
        <v>1424</v>
      </c>
      <c r="E163" s="110">
        <v>1142</v>
      </c>
      <c r="F163" s="92">
        <v>890</v>
      </c>
      <c r="G163" s="110">
        <v>1374</v>
      </c>
      <c r="H163" s="111">
        <v>1187</v>
      </c>
      <c r="I163" s="110">
        <v>1532</v>
      </c>
      <c r="J163" s="112">
        <v>875</v>
      </c>
      <c r="K163" s="110">
        <v>1557</v>
      </c>
      <c r="L163" s="46">
        <f>SUM(J163:K163)</f>
        <v>2432</v>
      </c>
    </row>
    <row r="164" spans="1:12" ht="13.5" customHeight="1">
      <c r="A164" s="20"/>
      <c r="B164" s="19" t="s">
        <v>93</v>
      </c>
      <c r="C164" s="18" t="s">
        <v>61</v>
      </c>
      <c r="D164" s="92">
        <v>103</v>
      </c>
      <c r="E164" s="110">
        <v>49</v>
      </c>
      <c r="F164" s="75">
        <v>0</v>
      </c>
      <c r="G164" s="107">
        <v>49</v>
      </c>
      <c r="H164" s="75">
        <v>0</v>
      </c>
      <c r="I164" s="110">
        <v>49</v>
      </c>
      <c r="J164" s="75">
        <v>0</v>
      </c>
      <c r="K164" s="107">
        <v>50</v>
      </c>
      <c r="L164" s="46">
        <f>SUM(J164:K164)</f>
        <v>50</v>
      </c>
    </row>
    <row r="165" spans="1:12" ht="13.5" customHeight="1">
      <c r="A165" s="20"/>
      <c r="B165" s="19" t="s">
        <v>94</v>
      </c>
      <c r="C165" s="18" t="s">
        <v>62</v>
      </c>
      <c r="D165" s="111">
        <v>278</v>
      </c>
      <c r="E165" s="71">
        <v>72</v>
      </c>
      <c r="F165" s="75">
        <v>0</v>
      </c>
      <c r="G165" s="107">
        <v>85</v>
      </c>
      <c r="H165" s="75">
        <v>0</v>
      </c>
      <c r="I165" s="110">
        <v>85</v>
      </c>
      <c r="J165" s="75">
        <v>0</v>
      </c>
      <c r="K165" s="107">
        <v>90</v>
      </c>
      <c r="L165" s="46">
        <f>SUM(J165:K165)</f>
        <v>90</v>
      </c>
    </row>
    <row r="166" spans="1:12" ht="13.5" customHeight="1">
      <c r="A166" s="20"/>
      <c r="B166" s="19" t="s">
        <v>95</v>
      </c>
      <c r="C166" s="18" t="s">
        <v>57</v>
      </c>
      <c r="D166" s="71">
        <v>775</v>
      </c>
      <c r="E166" s="72">
        <v>0</v>
      </c>
      <c r="F166" s="93">
        <v>1</v>
      </c>
      <c r="G166" s="72">
        <v>0</v>
      </c>
      <c r="H166" s="92">
        <v>1</v>
      </c>
      <c r="I166" s="72">
        <v>0</v>
      </c>
      <c r="J166" s="78">
        <v>0</v>
      </c>
      <c r="K166" s="72">
        <v>0</v>
      </c>
      <c r="L166" s="72">
        <f>SUM(J166:K166)</f>
        <v>0</v>
      </c>
    </row>
    <row r="167" spans="1:12" ht="13.5" customHeight="1">
      <c r="A167" s="45"/>
      <c r="B167" s="113" t="s">
        <v>132</v>
      </c>
      <c r="C167" s="47" t="s">
        <v>133</v>
      </c>
      <c r="D167" s="79">
        <v>0</v>
      </c>
      <c r="E167" s="79">
        <v>0</v>
      </c>
      <c r="F167" s="103">
        <v>1</v>
      </c>
      <c r="G167" s="79">
        <v>0</v>
      </c>
      <c r="H167" s="101">
        <v>1</v>
      </c>
      <c r="I167" s="79">
        <v>0</v>
      </c>
      <c r="J167" s="79">
        <v>0</v>
      </c>
      <c r="K167" s="79">
        <v>0</v>
      </c>
      <c r="L167" s="79">
        <f>SUM(J167:K167)</f>
        <v>0</v>
      </c>
    </row>
    <row r="168" spans="1:12" ht="13.5" customHeight="1">
      <c r="A168" s="20" t="s">
        <v>13</v>
      </c>
      <c r="B168" s="17">
        <v>62</v>
      </c>
      <c r="C168" s="18" t="s">
        <v>91</v>
      </c>
      <c r="D168" s="101">
        <f aca="true" t="shared" si="27" ref="D168:L168">SUM(D163:D167)</f>
        <v>2580</v>
      </c>
      <c r="E168" s="101">
        <f t="shared" si="27"/>
        <v>1263</v>
      </c>
      <c r="F168" s="103">
        <f>SUM(F163:F167)</f>
        <v>892</v>
      </c>
      <c r="G168" s="101">
        <f>SUM(G163:G167)</f>
        <v>1508</v>
      </c>
      <c r="H168" s="101">
        <f t="shared" si="27"/>
        <v>1189</v>
      </c>
      <c r="I168" s="101">
        <f t="shared" si="27"/>
        <v>1666</v>
      </c>
      <c r="J168" s="103">
        <f t="shared" si="27"/>
        <v>875</v>
      </c>
      <c r="K168" s="101">
        <f t="shared" si="27"/>
        <v>1697</v>
      </c>
      <c r="L168" s="101">
        <f t="shared" si="27"/>
        <v>2572</v>
      </c>
    </row>
    <row r="169" spans="1:12" ht="13.5" customHeight="1">
      <c r="A169" s="20"/>
      <c r="B169" s="17"/>
      <c r="C169" s="18"/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3.5" customHeight="1">
      <c r="A170" s="20"/>
      <c r="B170" s="17">
        <v>63</v>
      </c>
      <c r="C170" s="18" t="s">
        <v>96</v>
      </c>
      <c r="D170" s="54"/>
      <c r="E170" s="54"/>
      <c r="F170" s="54"/>
      <c r="G170" s="54"/>
      <c r="H170" s="54"/>
      <c r="I170" s="54"/>
      <c r="J170" s="54"/>
      <c r="K170" s="54"/>
      <c r="L170" s="54"/>
    </row>
    <row r="171" spans="1:12" ht="13.5" customHeight="1">
      <c r="A171" s="20"/>
      <c r="B171" s="19" t="s">
        <v>97</v>
      </c>
      <c r="C171" s="18" t="s">
        <v>21</v>
      </c>
      <c r="D171" s="111">
        <v>660</v>
      </c>
      <c r="E171" s="110">
        <v>2974</v>
      </c>
      <c r="F171" s="92">
        <v>924</v>
      </c>
      <c r="G171" s="110">
        <v>3322</v>
      </c>
      <c r="H171" s="111">
        <v>1227</v>
      </c>
      <c r="I171" s="110">
        <v>3938</v>
      </c>
      <c r="J171" s="112">
        <v>900</v>
      </c>
      <c r="K171" s="110">
        <v>3813</v>
      </c>
      <c r="L171" s="46">
        <f aca="true" t="shared" si="28" ref="L171:L176">SUM(J171:K171)</f>
        <v>4713</v>
      </c>
    </row>
    <row r="172" spans="1:12" ht="13.5" customHeight="1">
      <c r="A172" s="20"/>
      <c r="B172" s="19" t="s">
        <v>98</v>
      </c>
      <c r="C172" s="18" t="s">
        <v>61</v>
      </c>
      <c r="D172" s="106">
        <v>320</v>
      </c>
      <c r="E172" s="107">
        <v>143</v>
      </c>
      <c r="F172" s="76">
        <v>0</v>
      </c>
      <c r="G172" s="107">
        <v>146</v>
      </c>
      <c r="H172" s="76">
        <v>0</v>
      </c>
      <c r="I172" s="107">
        <v>146</v>
      </c>
      <c r="J172" s="76">
        <v>0</v>
      </c>
      <c r="K172" s="107">
        <v>150</v>
      </c>
      <c r="L172" s="53">
        <f t="shared" si="28"/>
        <v>150</v>
      </c>
    </row>
    <row r="173" spans="1:12" ht="13.5" customHeight="1">
      <c r="A173" s="20"/>
      <c r="B173" s="19" t="s">
        <v>99</v>
      </c>
      <c r="C173" s="18" t="s">
        <v>62</v>
      </c>
      <c r="D173" s="106">
        <v>473</v>
      </c>
      <c r="E173" s="107">
        <v>293</v>
      </c>
      <c r="F173" s="102">
        <v>1</v>
      </c>
      <c r="G173" s="107">
        <v>335</v>
      </c>
      <c r="H173" s="106">
        <v>1</v>
      </c>
      <c r="I173" s="107">
        <v>335</v>
      </c>
      <c r="J173" s="76">
        <v>0</v>
      </c>
      <c r="K173" s="107">
        <v>350</v>
      </c>
      <c r="L173" s="53">
        <f t="shared" si="28"/>
        <v>350</v>
      </c>
    </row>
    <row r="174" spans="1:12" ht="13.5" customHeight="1">
      <c r="A174" s="20"/>
      <c r="B174" s="19" t="s">
        <v>100</v>
      </c>
      <c r="C174" s="18" t="s">
        <v>65</v>
      </c>
      <c r="D174" s="75">
        <v>0</v>
      </c>
      <c r="E174" s="92">
        <v>145</v>
      </c>
      <c r="F174" s="75">
        <v>0</v>
      </c>
      <c r="G174" s="72">
        <v>0</v>
      </c>
      <c r="H174" s="75">
        <v>0</v>
      </c>
      <c r="I174" s="75">
        <v>0</v>
      </c>
      <c r="J174" s="75">
        <v>0</v>
      </c>
      <c r="K174" s="72">
        <v>0</v>
      </c>
      <c r="L174" s="72">
        <f t="shared" si="28"/>
        <v>0</v>
      </c>
    </row>
    <row r="175" spans="1:12" ht="13.5" customHeight="1">
      <c r="A175" s="20"/>
      <c r="B175" s="19" t="s">
        <v>101</v>
      </c>
      <c r="C175" s="18" t="s">
        <v>29</v>
      </c>
      <c r="D175" s="75">
        <v>0</v>
      </c>
      <c r="E175" s="72">
        <v>0</v>
      </c>
      <c r="F175" s="75">
        <v>0</v>
      </c>
      <c r="G175" s="110">
        <v>146</v>
      </c>
      <c r="H175" s="75">
        <v>0</v>
      </c>
      <c r="I175" s="110">
        <v>146</v>
      </c>
      <c r="J175" s="75">
        <v>0</v>
      </c>
      <c r="K175" s="110">
        <v>150</v>
      </c>
      <c r="L175" s="46">
        <f t="shared" si="28"/>
        <v>150</v>
      </c>
    </row>
    <row r="176" spans="1:12" ht="13.5" customHeight="1">
      <c r="A176" s="20"/>
      <c r="B176" s="19" t="s">
        <v>102</v>
      </c>
      <c r="C176" s="18" t="s">
        <v>57</v>
      </c>
      <c r="D176" s="92">
        <v>1808</v>
      </c>
      <c r="E176" s="76">
        <v>0</v>
      </c>
      <c r="F176" s="92">
        <v>1</v>
      </c>
      <c r="G176" s="75">
        <v>0</v>
      </c>
      <c r="H176" s="111">
        <v>1</v>
      </c>
      <c r="I176" s="75">
        <v>0</v>
      </c>
      <c r="J176" s="75">
        <v>0</v>
      </c>
      <c r="K176" s="75">
        <v>0</v>
      </c>
      <c r="L176" s="72">
        <f t="shared" si="28"/>
        <v>0</v>
      </c>
    </row>
    <row r="177" spans="1:12" ht="13.5" customHeight="1">
      <c r="A177" s="20" t="s">
        <v>13</v>
      </c>
      <c r="B177" s="17">
        <v>63</v>
      </c>
      <c r="C177" s="18" t="s">
        <v>96</v>
      </c>
      <c r="D177" s="95">
        <f aca="true" t="shared" si="29" ref="D177:L177">SUM(D171:D176)</f>
        <v>3261</v>
      </c>
      <c r="E177" s="95">
        <f t="shared" si="29"/>
        <v>3555</v>
      </c>
      <c r="F177" s="94">
        <f t="shared" si="29"/>
        <v>926</v>
      </c>
      <c r="G177" s="95">
        <f t="shared" si="29"/>
        <v>3949</v>
      </c>
      <c r="H177" s="95">
        <f t="shared" si="29"/>
        <v>1229</v>
      </c>
      <c r="I177" s="95">
        <f t="shared" si="29"/>
        <v>4565</v>
      </c>
      <c r="J177" s="94">
        <f t="shared" si="29"/>
        <v>900</v>
      </c>
      <c r="K177" s="95">
        <f t="shared" si="29"/>
        <v>4463</v>
      </c>
      <c r="L177" s="95">
        <f t="shared" si="29"/>
        <v>5363</v>
      </c>
    </row>
    <row r="178" spans="1:12" ht="13.5" customHeight="1">
      <c r="A178" s="20"/>
      <c r="B178" s="17"/>
      <c r="C178" s="18"/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3.5" customHeight="1">
      <c r="A179" s="20"/>
      <c r="B179" s="17">
        <v>64</v>
      </c>
      <c r="C179" s="18" t="s">
        <v>103</v>
      </c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3.5" customHeight="1">
      <c r="A180" s="20"/>
      <c r="B180" s="17" t="s">
        <v>151</v>
      </c>
      <c r="C180" s="18" t="s">
        <v>152</v>
      </c>
      <c r="D180" s="93">
        <v>1452</v>
      </c>
      <c r="E180" s="78">
        <v>0</v>
      </c>
      <c r="F180" s="102">
        <v>10000</v>
      </c>
      <c r="G180" s="78">
        <v>0</v>
      </c>
      <c r="H180" s="93">
        <v>2500</v>
      </c>
      <c r="I180" s="78">
        <v>0</v>
      </c>
      <c r="J180" s="108">
        <v>5000</v>
      </c>
      <c r="K180" s="78">
        <v>0</v>
      </c>
      <c r="L180" s="93">
        <f>SUM(J180:K180)</f>
        <v>5000</v>
      </c>
    </row>
    <row r="181" spans="1:12" ht="13.5" customHeight="1">
      <c r="A181" s="20"/>
      <c r="B181" s="19" t="s">
        <v>104</v>
      </c>
      <c r="C181" s="18" t="s">
        <v>57</v>
      </c>
      <c r="D181" s="75">
        <v>0</v>
      </c>
      <c r="E181" s="72">
        <v>0</v>
      </c>
      <c r="F181" s="72">
        <v>0</v>
      </c>
      <c r="G181" s="72">
        <v>0</v>
      </c>
      <c r="H181" s="75">
        <v>0</v>
      </c>
      <c r="I181" s="72">
        <v>0</v>
      </c>
      <c r="J181" s="72">
        <v>0</v>
      </c>
      <c r="K181" s="72">
        <v>0</v>
      </c>
      <c r="L181" s="72">
        <f>SUM(J181:K181)</f>
        <v>0</v>
      </c>
    </row>
    <row r="182" spans="1:12" ht="13.5" customHeight="1">
      <c r="A182" s="20" t="s">
        <v>13</v>
      </c>
      <c r="B182" s="17">
        <v>64</v>
      </c>
      <c r="C182" s="18" t="s">
        <v>103</v>
      </c>
      <c r="D182" s="94">
        <f aca="true" t="shared" si="30" ref="D182:L182">SUM(D180:D181)</f>
        <v>1452</v>
      </c>
      <c r="E182" s="100">
        <f t="shared" si="30"/>
        <v>0</v>
      </c>
      <c r="F182" s="94">
        <f>SUM(F180:F181)</f>
        <v>10000</v>
      </c>
      <c r="G182" s="100">
        <f>SUM(G180:G181)</f>
        <v>0</v>
      </c>
      <c r="H182" s="94">
        <f t="shared" si="30"/>
        <v>2500</v>
      </c>
      <c r="I182" s="100">
        <f t="shared" si="30"/>
        <v>0</v>
      </c>
      <c r="J182" s="94">
        <f t="shared" si="30"/>
        <v>5000</v>
      </c>
      <c r="K182" s="100">
        <f t="shared" si="30"/>
        <v>0</v>
      </c>
      <c r="L182" s="94">
        <f t="shared" si="30"/>
        <v>5000</v>
      </c>
    </row>
    <row r="183" spans="1:12" ht="12.75">
      <c r="A183" s="20"/>
      <c r="B183" s="17"/>
      <c r="C183" s="18"/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3.5" customHeight="1">
      <c r="A184" s="20"/>
      <c r="B184" s="17">
        <v>65</v>
      </c>
      <c r="C184" s="18" t="s">
        <v>105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3.5" customHeight="1">
      <c r="A185" s="20"/>
      <c r="B185" s="17" t="s">
        <v>106</v>
      </c>
      <c r="C185" s="18" t="s">
        <v>107</v>
      </c>
      <c r="D185" s="72">
        <v>0</v>
      </c>
      <c r="E185" s="72">
        <v>0</v>
      </c>
      <c r="F185" s="71">
        <v>1</v>
      </c>
      <c r="G185" s="72">
        <v>0</v>
      </c>
      <c r="H185" s="71">
        <v>1</v>
      </c>
      <c r="I185" s="72">
        <v>0</v>
      </c>
      <c r="J185" s="72">
        <v>0</v>
      </c>
      <c r="K185" s="72">
        <v>0</v>
      </c>
      <c r="L185" s="72">
        <f>SUM(J185:K185)</f>
        <v>0</v>
      </c>
    </row>
    <row r="186" spans="1:12" ht="13.5" customHeight="1">
      <c r="A186" s="20" t="s">
        <v>13</v>
      </c>
      <c r="B186" s="17">
        <v>65</v>
      </c>
      <c r="C186" s="18" t="s">
        <v>105</v>
      </c>
      <c r="D186" s="100">
        <f aca="true" t="shared" si="31" ref="D186:L186">SUM(D185)</f>
        <v>0</v>
      </c>
      <c r="E186" s="100">
        <f t="shared" si="31"/>
        <v>0</v>
      </c>
      <c r="F186" s="94">
        <f>SUM(F185)</f>
        <v>1</v>
      </c>
      <c r="G186" s="100">
        <f>SUM(G185)</f>
        <v>0</v>
      </c>
      <c r="H186" s="94">
        <f t="shared" si="31"/>
        <v>1</v>
      </c>
      <c r="I186" s="100">
        <f t="shared" si="31"/>
        <v>0</v>
      </c>
      <c r="J186" s="100">
        <f t="shared" si="31"/>
        <v>0</v>
      </c>
      <c r="K186" s="100">
        <f t="shared" si="31"/>
        <v>0</v>
      </c>
      <c r="L186" s="100">
        <f t="shared" si="31"/>
        <v>0</v>
      </c>
    </row>
    <row r="187" spans="1:12" ht="13.5" customHeight="1">
      <c r="A187" s="20" t="s">
        <v>13</v>
      </c>
      <c r="B187" s="27">
        <v>0.119</v>
      </c>
      <c r="C187" s="21" t="s">
        <v>80</v>
      </c>
      <c r="D187" s="101">
        <f aca="true" t="shared" si="32" ref="D187:L187">SUM(D186,D182,D177,D168,D160)</f>
        <v>21896</v>
      </c>
      <c r="E187" s="101">
        <f t="shared" si="32"/>
        <v>4818</v>
      </c>
      <c r="F187" s="103">
        <f t="shared" si="32"/>
        <v>13683</v>
      </c>
      <c r="G187" s="101">
        <f t="shared" si="32"/>
        <v>5457</v>
      </c>
      <c r="H187" s="101">
        <f t="shared" si="32"/>
        <v>7877</v>
      </c>
      <c r="I187" s="101">
        <f t="shared" si="32"/>
        <v>10031</v>
      </c>
      <c r="J187" s="103">
        <f t="shared" si="32"/>
        <v>48885</v>
      </c>
      <c r="K187" s="101">
        <f t="shared" si="32"/>
        <v>6163</v>
      </c>
      <c r="L187" s="101">
        <f t="shared" si="32"/>
        <v>55048</v>
      </c>
    </row>
    <row r="188" spans="1:12" ht="12" customHeight="1">
      <c r="A188" s="20"/>
      <c r="B188" s="28"/>
      <c r="C188" s="21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2.75">
      <c r="A189" s="20"/>
      <c r="B189" s="32">
        <v>0.8</v>
      </c>
      <c r="C189" s="21" t="s">
        <v>108</v>
      </c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ht="12.75">
      <c r="A190" s="20"/>
      <c r="B190" s="17">
        <v>16</v>
      </c>
      <c r="C190" s="18" t="s">
        <v>18</v>
      </c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ht="12.75">
      <c r="A191" s="20"/>
      <c r="B191" s="120" t="s">
        <v>119</v>
      </c>
      <c r="C191" s="18" t="s">
        <v>127</v>
      </c>
      <c r="D191" s="111">
        <v>400</v>
      </c>
      <c r="E191" s="72">
        <v>0</v>
      </c>
      <c r="F191" s="92">
        <v>300</v>
      </c>
      <c r="G191" s="72">
        <v>0</v>
      </c>
      <c r="H191" s="111">
        <v>500</v>
      </c>
      <c r="I191" s="72">
        <v>0</v>
      </c>
      <c r="J191" s="92">
        <v>1</v>
      </c>
      <c r="K191" s="72">
        <v>0</v>
      </c>
      <c r="L191" s="102">
        <f>SUM(J191:K191)</f>
        <v>1</v>
      </c>
    </row>
    <row r="192" spans="1:12" ht="12.75">
      <c r="A192" s="20"/>
      <c r="B192" s="120" t="s">
        <v>120</v>
      </c>
      <c r="C192" s="18" t="s">
        <v>134</v>
      </c>
      <c r="D192" s="79">
        <v>0</v>
      </c>
      <c r="E192" s="79">
        <v>0</v>
      </c>
      <c r="F192" s="79">
        <v>0</v>
      </c>
      <c r="G192" s="79">
        <v>0</v>
      </c>
      <c r="H192" s="80">
        <v>0</v>
      </c>
      <c r="I192" s="79">
        <v>0</v>
      </c>
      <c r="J192" s="79">
        <v>0</v>
      </c>
      <c r="K192" s="79">
        <v>0</v>
      </c>
      <c r="L192" s="80">
        <f>SUM(J192:K192)</f>
        <v>0</v>
      </c>
    </row>
    <row r="193" spans="1:12" ht="12.75">
      <c r="A193" s="20" t="s">
        <v>13</v>
      </c>
      <c r="B193" s="17">
        <v>16</v>
      </c>
      <c r="C193" s="18" t="s">
        <v>18</v>
      </c>
      <c r="D193" s="103">
        <f aca="true" t="shared" si="33" ref="D193:L193">D192+D191</f>
        <v>400</v>
      </c>
      <c r="E193" s="79">
        <f t="shared" si="33"/>
        <v>0</v>
      </c>
      <c r="F193" s="103">
        <f>F192+F191</f>
        <v>300</v>
      </c>
      <c r="G193" s="79">
        <f>G192+G191</f>
        <v>0</v>
      </c>
      <c r="H193" s="103">
        <f t="shared" si="33"/>
        <v>500</v>
      </c>
      <c r="I193" s="79">
        <f t="shared" si="33"/>
        <v>0</v>
      </c>
      <c r="J193" s="103">
        <f t="shared" si="33"/>
        <v>1</v>
      </c>
      <c r="K193" s="79">
        <f t="shared" si="33"/>
        <v>0</v>
      </c>
      <c r="L193" s="103">
        <f t="shared" si="33"/>
        <v>1</v>
      </c>
    </row>
    <row r="194" spans="1:12" ht="12" customHeight="1">
      <c r="A194" s="20"/>
      <c r="B194" s="19"/>
      <c r="C194" s="18"/>
      <c r="D194" s="53"/>
      <c r="E194" s="53"/>
      <c r="F194" s="46"/>
      <c r="G194" s="53"/>
      <c r="H194" s="46"/>
      <c r="I194" s="53"/>
      <c r="J194" s="46"/>
      <c r="K194" s="53"/>
      <c r="L194" s="53"/>
    </row>
    <row r="195" spans="1:12" ht="12.75">
      <c r="A195" s="20"/>
      <c r="B195" s="17">
        <v>66</v>
      </c>
      <c r="C195" s="18" t="s">
        <v>128</v>
      </c>
      <c r="D195" s="53"/>
      <c r="E195" s="53"/>
      <c r="F195" s="46"/>
      <c r="G195" s="53"/>
      <c r="H195" s="46"/>
      <c r="I195" s="53"/>
      <c r="J195" s="46"/>
      <c r="K195" s="53"/>
      <c r="L195" s="53"/>
    </row>
    <row r="196" spans="1:12" ht="12.75">
      <c r="A196" s="20"/>
      <c r="B196" s="17">
        <v>44</v>
      </c>
      <c r="C196" s="18" t="s">
        <v>129</v>
      </c>
      <c r="D196" s="53"/>
      <c r="E196" s="53"/>
      <c r="F196" s="46"/>
      <c r="G196" s="53"/>
      <c r="H196" s="46"/>
      <c r="I196" s="53"/>
      <c r="J196" s="46"/>
      <c r="K196" s="53"/>
      <c r="L196" s="53"/>
    </row>
    <row r="197" spans="1:12" ht="12.75">
      <c r="A197" s="20"/>
      <c r="B197" s="120" t="s">
        <v>144</v>
      </c>
      <c r="C197" s="18" t="s">
        <v>62</v>
      </c>
      <c r="D197" s="78">
        <v>0</v>
      </c>
      <c r="E197" s="78">
        <v>0</v>
      </c>
      <c r="F197" s="71">
        <v>1</v>
      </c>
      <c r="G197" s="78">
        <v>0</v>
      </c>
      <c r="H197" s="93">
        <v>1</v>
      </c>
      <c r="I197" s="78">
        <v>0</v>
      </c>
      <c r="J197" s="78">
        <v>0</v>
      </c>
      <c r="K197" s="78">
        <v>0</v>
      </c>
      <c r="L197" s="78">
        <f>SUM(J197:K197)</f>
        <v>0</v>
      </c>
    </row>
    <row r="198" spans="1:12" ht="12.75">
      <c r="A198" s="20"/>
      <c r="B198" s="120" t="s">
        <v>145</v>
      </c>
      <c r="C198" s="18" t="s">
        <v>57</v>
      </c>
      <c r="D198" s="72">
        <v>0</v>
      </c>
      <c r="E198" s="72">
        <v>0</v>
      </c>
      <c r="F198" s="71">
        <v>1</v>
      </c>
      <c r="G198" s="72">
        <v>0</v>
      </c>
      <c r="H198" s="71">
        <v>1</v>
      </c>
      <c r="I198" s="72">
        <v>0</v>
      </c>
      <c r="J198" s="72">
        <v>0</v>
      </c>
      <c r="K198" s="72">
        <v>0</v>
      </c>
      <c r="L198" s="72">
        <f>SUM(J198:K198)</f>
        <v>0</v>
      </c>
    </row>
    <row r="199" spans="1:12" ht="13.5" customHeight="1">
      <c r="A199" s="20"/>
      <c r="B199" s="121" t="s">
        <v>156</v>
      </c>
      <c r="C199" s="18" t="s">
        <v>157</v>
      </c>
      <c r="D199" s="71">
        <v>81000</v>
      </c>
      <c r="E199" s="72">
        <v>0</v>
      </c>
      <c r="F199" s="71">
        <v>10000</v>
      </c>
      <c r="G199" s="72">
        <v>0</v>
      </c>
      <c r="H199" s="71">
        <v>60000</v>
      </c>
      <c r="I199" s="72">
        <v>0</v>
      </c>
      <c r="J199" s="119">
        <v>80000</v>
      </c>
      <c r="K199" s="72">
        <v>0</v>
      </c>
      <c r="L199" s="71">
        <f>SUM(J199:K199)</f>
        <v>80000</v>
      </c>
    </row>
    <row r="200" spans="1:12" ht="13.5" customHeight="1">
      <c r="A200" s="45" t="s">
        <v>13</v>
      </c>
      <c r="B200" s="73">
        <v>44</v>
      </c>
      <c r="C200" s="47" t="s">
        <v>19</v>
      </c>
      <c r="D200" s="94">
        <f aca="true" t="shared" si="34" ref="D200:L200">SUM(D197:D199)</f>
        <v>81000</v>
      </c>
      <c r="E200" s="100">
        <f t="shared" si="34"/>
        <v>0</v>
      </c>
      <c r="F200" s="94">
        <f t="shared" si="34"/>
        <v>10002</v>
      </c>
      <c r="G200" s="100">
        <f t="shared" si="34"/>
        <v>0</v>
      </c>
      <c r="H200" s="94">
        <f t="shared" si="34"/>
        <v>60002</v>
      </c>
      <c r="I200" s="100">
        <f t="shared" si="34"/>
        <v>0</v>
      </c>
      <c r="J200" s="94">
        <f t="shared" si="34"/>
        <v>80000</v>
      </c>
      <c r="K200" s="100">
        <f t="shared" si="34"/>
        <v>0</v>
      </c>
      <c r="L200" s="94">
        <f t="shared" si="34"/>
        <v>80000</v>
      </c>
    </row>
    <row r="201" spans="1:12" ht="13.5" customHeight="1">
      <c r="A201" s="20" t="s">
        <v>13</v>
      </c>
      <c r="B201" s="17">
        <v>66</v>
      </c>
      <c r="C201" s="18" t="s">
        <v>128</v>
      </c>
      <c r="D201" s="103">
        <f aca="true" t="shared" si="35" ref="D201:L201">D200</f>
        <v>81000</v>
      </c>
      <c r="E201" s="79">
        <f t="shared" si="35"/>
        <v>0</v>
      </c>
      <c r="F201" s="103">
        <f>F200</f>
        <v>10002</v>
      </c>
      <c r="G201" s="79">
        <f>G200</f>
        <v>0</v>
      </c>
      <c r="H201" s="103">
        <f t="shared" si="35"/>
        <v>60002</v>
      </c>
      <c r="I201" s="79">
        <f t="shared" si="35"/>
        <v>0</v>
      </c>
      <c r="J201" s="103">
        <f t="shared" si="35"/>
        <v>80000</v>
      </c>
      <c r="K201" s="79">
        <f t="shared" si="35"/>
        <v>0</v>
      </c>
      <c r="L201" s="103">
        <f t="shared" si="35"/>
        <v>80000</v>
      </c>
    </row>
    <row r="202" spans="1:12" ht="13.5" customHeight="1">
      <c r="A202" s="20" t="s">
        <v>13</v>
      </c>
      <c r="B202" s="32">
        <v>0.8</v>
      </c>
      <c r="C202" s="21" t="s">
        <v>108</v>
      </c>
      <c r="D202" s="94">
        <f aca="true" t="shared" si="36" ref="D202:L202">D193+D201</f>
        <v>81400</v>
      </c>
      <c r="E202" s="100">
        <f t="shared" si="36"/>
        <v>0</v>
      </c>
      <c r="F202" s="94">
        <f t="shared" si="36"/>
        <v>10302</v>
      </c>
      <c r="G202" s="100">
        <f t="shared" si="36"/>
        <v>0</v>
      </c>
      <c r="H202" s="94">
        <f t="shared" si="36"/>
        <v>60502</v>
      </c>
      <c r="I202" s="100">
        <f t="shared" si="36"/>
        <v>0</v>
      </c>
      <c r="J202" s="94">
        <f t="shared" si="36"/>
        <v>80001</v>
      </c>
      <c r="K202" s="100">
        <f t="shared" si="36"/>
        <v>0</v>
      </c>
      <c r="L202" s="94">
        <f t="shared" si="36"/>
        <v>80001</v>
      </c>
    </row>
    <row r="203" spans="1:12" ht="13.5" customHeight="1">
      <c r="A203" s="20" t="s">
        <v>13</v>
      </c>
      <c r="B203" s="28">
        <v>2401</v>
      </c>
      <c r="C203" s="21" t="s">
        <v>16</v>
      </c>
      <c r="D203" s="96">
        <f aca="true" t="shared" si="37" ref="D203:L203">D202+D187+D145+D136+D117+D108+D100+D66</f>
        <v>167825</v>
      </c>
      <c r="E203" s="96">
        <f t="shared" si="37"/>
        <v>108668</v>
      </c>
      <c r="F203" s="96">
        <f t="shared" si="37"/>
        <v>58377</v>
      </c>
      <c r="G203" s="96">
        <f t="shared" si="37"/>
        <v>112738</v>
      </c>
      <c r="H203" s="96">
        <f t="shared" si="37"/>
        <v>217759</v>
      </c>
      <c r="I203" s="96">
        <f t="shared" si="37"/>
        <v>119175</v>
      </c>
      <c r="J203" s="96">
        <f t="shared" si="37"/>
        <v>199815</v>
      </c>
      <c r="K203" s="96">
        <f t="shared" si="37"/>
        <v>120628</v>
      </c>
      <c r="L203" s="96">
        <f t="shared" si="37"/>
        <v>320443</v>
      </c>
    </row>
    <row r="204" spans="1:12" ht="13.5" customHeight="1">
      <c r="A204" s="20"/>
      <c r="B204" s="28"/>
      <c r="C204" s="18"/>
      <c r="D204" s="54"/>
      <c r="E204" s="54"/>
      <c r="F204" s="54"/>
      <c r="G204" s="54"/>
      <c r="H204" s="54"/>
      <c r="I204" s="54"/>
      <c r="J204" s="54"/>
      <c r="K204" s="54"/>
      <c r="L204" s="54"/>
    </row>
    <row r="205" spans="1:12" ht="25.5">
      <c r="A205" s="20" t="s">
        <v>15</v>
      </c>
      <c r="B205" s="28">
        <v>2415</v>
      </c>
      <c r="C205" s="21" t="s">
        <v>158</v>
      </c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ht="13.5" customHeight="1">
      <c r="A206" s="20"/>
      <c r="B206" s="33">
        <v>1</v>
      </c>
      <c r="C206" s="18" t="s">
        <v>109</v>
      </c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ht="13.5" customHeight="1">
      <c r="A207" s="20"/>
      <c r="B207" s="34">
        <v>1.004</v>
      </c>
      <c r="C207" s="21" t="s">
        <v>110</v>
      </c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ht="13.5" customHeight="1">
      <c r="A208" s="20"/>
      <c r="B208" s="33">
        <v>16</v>
      </c>
      <c r="C208" s="18" t="s">
        <v>18</v>
      </c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ht="13.5" customHeight="1">
      <c r="A209" s="20"/>
      <c r="B209" s="33">
        <v>74</v>
      </c>
      <c r="C209" s="18" t="s">
        <v>149</v>
      </c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1:12" ht="13.5" customHeight="1">
      <c r="A210" s="20"/>
      <c r="B210" s="19" t="s">
        <v>111</v>
      </c>
      <c r="C210" s="20" t="s">
        <v>57</v>
      </c>
      <c r="D210" s="78">
        <v>0</v>
      </c>
      <c r="E210" s="78">
        <v>0</v>
      </c>
      <c r="F210" s="93">
        <v>1</v>
      </c>
      <c r="G210" s="78">
        <v>0</v>
      </c>
      <c r="H210" s="93">
        <v>1</v>
      </c>
      <c r="I210" s="78">
        <v>0</v>
      </c>
      <c r="J210" s="78">
        <v>0</v>
      </c>
      <c r="K210" s="78">
        <v>0</v>
      </c>
      <c r="L210" s="78">
        <f>SUM(J210:K210)</f>
        <v>0</v>
      </c>
    </row>
    <row r="211" spans="1:12" ht="13.5" customHeight="1">
      <c r="A211" s="20" t="s">
        <v>13</v>
      </c>
      <c r="B211" s="33">
        <v>74</v>
      </c>
      <c r="C211" s="18" t="s">
        <v>149</v>
      </c>
      <c r="D211" s="100">
        <f aca="true" t="shared" si="38" ref="D211:L211">SUM(D210:D210)</f>
        <v>0</v>
      </c>
      <c r="E211" s="100">
        <f t="shared" si="38"/>
        <v>0</v>
      </c>
      <c r="F211" s="94">
        <f t="shared" si="38"/>
        <v>1</v>
      </c>
      <c r="G211" s="100">
        <f t="shared" si="38"/>
        <v>0</v>
      </c>
      <c r="H211" s="94">
        <f t="shared" si="38"/>
        <v>1</v>
      </c>
      <c r="I211" s="100">
        <f t="shared" si="38"/>
        <v>0</v>
      </c>
      <c r="J211" s="100">
        <f t="shared" si="38"/>
        <v>0</v>
      </c>
      <c r="K211" s="100">
        <f t="shared" si="38"/>
        <v>0</v>
      </c>
      <c r="L211" s="100">
        <f t="shared" si="38"/>
        <v>0</v>
      </c>
    </row>
    <row r="212" spans="1:12" ht="13.5" customHeight="1">
      <c r="A212" s="20" t="s">
        <v>13</v>
      </c>
      <c r="B212" s="33">
        <v>16</v>
      </c>
      <c r="C212" s="18" t="s">
        <v>18</v>
      </c>
      <c r="D212" s="100">
        <f aca="true" t="shared" si="39" ref="D212:L212">D211</f>
        <v>0</v>
      </c>
      <c r="E212" s="100">
        <f t="shared" si="39"/>
        <v>0</v>
      </c>
      <c r="F212" s="94">
        <f t="shared" si="39"/>
        <v>1</v>
      </c>
      <c r="G212" s="100">
        <f t="shared" si="39"/>
        <v>0</v>
      </c>
      <c r="H212" s="94">
        <f t="shared" si="39"/>
        <v>1</v>
      </c>
      <c r="I212" s="100">
        <f t="shared" si="39"/>
        <v>0</v>
      </c>
      <c r="J212" s="100">
        <f t="shared" si="39"/>
        <v>0</v>
      </c>
      <c r="K212" s="100">
        <f t="shared" si="39"/>
        <v>0</v>
      </c>
      <c r="L212" s="100">
        <f t="shared" si="39"/>
        <v>0</v>
      </c>
    </row>
    <row r="213" spans="1:12" ht="13.5" customHeight="1">
      <c r="A213" s="20" t="s">
        <v>13</v>
      </c>
      <c r="B213" s="34">
        <v>1.004</v>
      </c>
      <c r="C213" s="21" t="s">
        <v>110</v>
      </c>
      <c r="D213" s="100">
        <f aca="true" t="shared" si="40" ref="D213:L214">D212</f>
        <v>0</v>
      </c>
      <c r="E213" s="100">
        <f t="shared" si="40"/>
        <v>0</v>
      </c>
      <c r="F213" s="94">
        <f t="shared" si="40"/>
        <v>1</v>
      </c>
      <c r="G213" s="100">
        <f t="shared" si="40"/>
        <v>0</v>
      </c>
      <c r="H213" s="94">
        <f t="shared" si="40"/>
        <v>1</v>
      </c>
      <c r="I213" s="100">
        <f t="shared" si="40"/>
        <v>0</v>
      </c>
      <c r="J213" s="100">
        <f t="shared" si="40"/>
        <v>0</v>
      </c>
      <c r="K213" s="100">
        <f t="shared" si="40"/>
        <v>0</v>
      </c>
      <c r="L213" s="100">
        <f t="shared" si="40"/>
        <v>0</v>
      </c>
    </row>
    <row r="214" spans="1:12" ht="12.75" customHeight="1">
      <c r="A214" s="20" t="s">
        <v>13</v>
      </c>
      <c r="B214" s="33">
        <v>1</v>
      </c>
      <c r="C214" s="18" t="s">
        <v>109</v>
      </c>
      <c r="D214" s="100">
        <f>D213</f>
        <v>0</v>
      </c>
      <c r="E214" s="100">
        <f t="shared" si="40"/>
        <v>0</v>
      </c>
      <c r="F214" s="94">
        <f t="shared" si="40"/>
        <v>1</v>
      </c>
      <c r="G214" s="100">
        <f t="shared" si="40"/>
        <v>0</v>
      </c>
      <c r="H214" s="94">
        <f t="shared" si="40"/>
        <v>1</v>
      </c>
      <c r="I214" s="100">
        <f t="shared" si="40"/>
        <v>0</v>
      </c>
      <c r="J214" s="100">
        <f t="shared" si="40"/>
        <v>0</v>
      </c>
      <c r="K214" s="100">
        <f t="shared" si="40"/>
        <v>0</v>
      </c>
      <c r="L214" s="100">
        <f t="shared" si="40"/>
        <v>0</v>
      </c>
    </row>
    <row r="215" spans="1:12" ht="25.5">
      <c r="A215" s="20" t="s">
        <v>13</v>
      </c>
      <c r="B215" s="28">
        <v>2415</v>
      </c>
      <c r="C215" s="21" t="s">
        <v>158</v>
      </c>
      <c r="D215" s="97">
        <f aca="true" t="shared" si="41" ref="D215:L215">D214</f>
        <v>0</v>
      </c>
      <c r="E215" s="97">
        <f t="shared" si="41"/>
        <v>0</v>
      </c>
      <c r="F215" s="98">
        <f t="shared" si="41"/>
        <v>1</v>
      </c>
      <c r="G215" s="97">
        <f t="shared" si="41"/>
        <v>0</v>
      </c>
      <c r="H215" s="98">
        <f t="shared" si="41"/>
        <v>1</v>
      </c>
      <c r="I215" s="97">
        <f t="shared" si="41"/>
        <v>0</v>
      </c>
      <c r="J215" s="97">
        <f t="shared" si="41"/>
        <v>0</v>
      </c>
      <c r="K215" s="97">
        <f t="shared" si="41"/>
        <v>0</v>
      </c>
      <c r="L215" s="97">
        <f t="shared" si="41"/>
        <v>0</v>
      </c>
    </row>
    <row r="216" spans="1:12" ht="12.75">
      <c r="A216" s="20"/>
      <c r="B216" s="28"/>
      <c r="C216" s="18"/>
      <c r="D216" s="54"/>
      <c r="E216" s="54"/>
      <c r="F216" s="54"/>
      <c r="G216" s="54"/>
      <c r="H216" s="54"/>
      <c r="I216" s="54"/>
      <c r="J216" s="54"/>
      <c r="K216" s="54"/>
      <c r="L216" s="54"/>
    </row>
    <row r="217" spans="1:12" ht="12.75">
      <c r="A217" s="20" t="s">
        <v>15</v>
      </c>
      <c r="B217" s="28">
        <v>2435</v>
      </c>
      <c r="C217" s="21" t="s">
        <v>2</v>
      </c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ht="12.75">
      <c r="A218" s="20"/>
      <c r="B218" s="33">
        <v>1</v>
      </c>
      <c r="C218" s="18" t="s">
        <v>117</v>
      </c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ht="12.75">
      <c r="A219" s="20"/>
      <c r="B219" s="35">
        <v>1.101</v>
      </c>
      <c r="C219" s="21" t="s">
        <v>112</v>
      </c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ht="25.5">
      <c r="A220" s="20"/>
      <c r="B220" s="26">
        <v>65</v>
      </c>
      <c r="C220" s="18" t="s">
        <v>159</v>
      </c>
      <c r="D220" s="52"/>
      <c r="E220" s="53"/>
      <c r="F220" s="53"/>
      <c r="G220" s="53"/>
      <c r="H220" s="53"/>
      <c r="I220" s="53"/>
      <c r="J220" s="53"/>
      <c r="K220" s="53"/>
      <c r="L220" s="53"/>
    </row>
    <row r="221" spans="1:12" ht="12.75">
      <c r="A221" s="20"/>
      <c r="B221" s="19" t="s">
        <v>113</v>
      </c>
      <c r="C221" s="18" t="s">
        <v>21</v>
      </c>
      <c r="D221" s="107">
        <v>1401</v>
      </c>
      <c r="E221" s="78">
        <v>0</v>
      </c>
      <c r="F221" s="102">
        <v>950</v>
      </c>
      <c r="G221" s="78">
        <v>0</v>
      </c>
      <c r="H221" s="93">
        <v>1337</v>
      </c>
      <c r="I221" s="78">
        <v>0</v>
      </c>
      <c r="J221" s="109">
        <v>980</v>
      </c>
      <c r="K221" s="78">
        <v>0</v>
      </c>
      <c r="L221" s="93">
        <f>SUM(J221:K221)</f>
        <v>980</v>
      </c>
    </row>
    <row r="222" spans="1:12" ht="12.75">
      <c r="A222" s="20"/>
      <c r="B222" s="19" t="s">
        <v>114</v>
      </c>
      <c r="C222" s="18" t="s">
        <v>61</v>
      </c>
      <c r="D222" s="93">
        <v>1</v>
      </c>
      <c r="E222" s="78">
        <v>0</v>
      </c>
      <c r="F222" s="102">
        <v>1</v>
      </c>
      <c r="G222" s="78">
        <v>0</v>
      </c>
      <c r="H222" s="93">
        <v>1</v>
      </c>
      <c r="I222" s="78">
        <v>0</v>
      </c>
      <c r="J222" s="78">
        <v>0</v>
      </c>
      <c r="K222" s="78">
        <v>0</v>
      </c>
      <c r="L222" s="78">
        <f>SUM(J222:K222)</f>
        <v>0</v>
      </c>
    </row>
    <row r="223" spans="1:12" ht="12.75">
      <c r="A223" s="20"/>
      <c r="B223" s="19" t="s">
        <v>115</v>
      </c>
      <c r="C223" s="18" t="s">
        <v>62</v>
      </c>
      <c r="D223" s="78">
        <v>0</v>
      </c>
      <c r="E223" s="78">
        <v>0</v>
      </c>
      <c r="F223" s="102">
        <v>1</v>
      </c>
      <c r="G223" s="78">
        <v>0</v>
      </c>
      <c r="H223" s="93">
        <v>1</v>
      </c>
      <c r="I223" s="78">
        <v>0</v>
      </c>
      <c r="J223" s="78">
        <v>0</v>
      </c>
      <c r="K223" s="78">
        <v>0</v>
      </c>
      <c r="L223" s="78">
        <f>SUM(J223:K223)</f>
        <v>0</v>
      </c>
    </row>
    <row r="224" spans="1:12" ht="12.75">
      <c r="A224" s="20"/>
      <c r="B224" s="19" t="s">
        <v>116</v>
      </c>
      <c r="C224" s="18" t="s">
        <v>57</v>
      </c>
      <c r="D224" s="72">
        <v>0</v>
      </c>
      <c r="E224" s="72">
        <v>0</v>
      </c>
      <c r="F224" s="92">
        <v>1</v>
      </c>
      <c r="G224" s="72">
        <v>0</v>
      </c>
      <c r="H224" s="71">
        <v>1150</v>
      </c>
      <c r="I224" s="72">
        <v>0</v>
      </c>
      <c r="J224" s="71">
        <v>840</v>
      </c>
      <c r="K224" s="72">
        <v>0</v>
      </c>
      <c r="L224" s="71">
        <f>SUM(J224:K224)</f>
        <v>840</v>
      </c>
    </row>
    <row r="225" spans="1:12" ht="25.5">
      <c r="A225" s="20" t="s">
        <v>13</v>
      </c>
      <c r="B225" s="26">
        <v>65</v>
      </c>
      <c r="C225" s="18" t="s">
        <v>159</v>
      </c>
      <c r="D225" s="94">
        <f aca="true" t="shared" si="42" ref="D225:L225">SUM(D220:D224)</f>
        <v>1402</v>
      </c>
      <c r="E225" s="100">
        <f t="shared" si="42"/>
        <v>0</v>
      </c>
      <c r="F225" s="94">
        <f t="shared" si="42"/>
        <v>953</v>
      </c>
      <c r="G225" s="100">
        <f t="shared" si="42"/>
        <v>0</v>
      </c>
      <c r="H225" s="94">
        <f t="shared" si="42"/>
        <v>2489</v>
      </c>
      <c r="I225" s="100">
        <f t="shared" si="42"/>
        <v>0</v>
      </c>
      <c r="J225" s="94">
        <f t="shared" si="42"/>
        <v>1820</v>
      </c>
      <c r="K225" s="100">
        <f t="shared" si="42"/>
        <v>0</v>
      </c>
      <c r="L225" s="94">
        <f t="shared" si="42"/>
        <v>1820</v>
      </c>
    </row>
    <row r="226" spans="1:12" ht="12.75">
      <c r="A226" s="20" t="s">
        <v>13</v>
      </c>
      <c r="B226" s="35">
        <v>1.101</v>
      </c>
      <c r="C226" s="21" t="s">
        <v>112</v>
      </c>
      <c r="D226" s="94">
        <f>D225</f>
        <v>1402</v>
      </c>
      <c r="E226" s="100">
        <f aca="true" t="shared" si="43" ref="E226:L226">E225</f>
        <v>0</v>
      </c>
      <c r="F226" s="94">
        <f t="shared" si="43"/>
        <v>953</v>
      </c>
      <c r="G226" s="100">
        <f t="shared" si="43"/>
        <v>0</v>
      </c>
      <c r="H226" s="94">
        <f t="shared" si="43"/>
        <v>2489</v>
      </c>
      <c r="I226" s="100">
        <f t="shared" si="43"/>
        <v>0</v>
      </c>
      <c r="J226" s="94">
        <f t="shared" si="43"/>
        <v>1820</v>
      </c>
      <c r="K226" s="100">
        <f t="shared" si="43"/>
        <v>0</v>
      </c>
      <c r="L226" s="94">
        <f t="shared" si="43"/>
        <v>1820</v>
      </c>
    </row>
    <row r="227" spans="1:12" ht="12.75" customHeight="1">
      <c r="A227" s="20" t="s">
        <v>13</v>
      </c>
      <c r="B227" s="33">
        <v>1</v>
      </c>
      <c r="C227" s="18" t="s">
        <v>117</v>
      </c>
      <c r="D227" s="103">
        <f>D226</f>
        <v>1402</v>
      </c>
      <c r="E227" s="79">
        <f aca="true" t="shared" si="44" ref="E227:L227">E226</f>
        <v>0</v>
      </c>
      <c r="F227" s="103">
        <f>F226</f>
        <v>953</v>
      </c>
      <c r="G227" s="79">
        <f>G226</f>
        <v>0</v>
      </c>
      <c r="H227" s="103">
        <f t="shared" si="44"/>
        <v>2489</v>
      </c>
      <c r="I227" s="79">
        <f t="shared" si="44"/>
        <v>0</v>
      </c>
      <c r="J227" s="103">
        <f t="shared" si="44"/>
        <v>1820</v>
      </c>
      <c r="K227" s="79">
        <f t="shared" si="44"/>
        <v>0</v>
      </c>
      <c r="L227" s="103">
        <f t="shared" si="44"/>
        <v>1820</v>
      </c>
    </row>
    <row r="228" spans="1:12" ht="12.75" customHeight="1">
      <c r="A228" s="45" t="s">
        <v>13</v>
      </c>
      <c r="B228" s="22">
        <v>2435</v>
      </c>
      <c r="C228" s="16" t="s">
        <v>2</v>
      </c>
      <c r="D228" s="93">
        <f aca="true" t="shared" si="45" ref="D228:L228">D227</f>
        <v>1402</v>
      </c>
      <c r="E228" s="78">
        <f t="shared" si="45"/>
        <v>0</v>
      </c>
      <c r="F228" s="93">
        <f>F227</f>
        <v>953</v>
      </c>
      <c r="G228" s="78">
        <f>G227</f>
        <v>0</v>
      </c>
      <c r="H228" s="93">
        <f t="shared" si="45"/>
        <v>2489</v>
      </c>
      <c r="I228" s="78">
        <f t="shared" si="45"/>
        <v>0</v>
      </c>
      <c r="J228" s="93">
        <f t="shared" si="45"/>
        <v>1820</v>
      </c>
      <c r="K228" s="78">
        <f t="shared" si="45"/>
        <v>0</v>
      </c>
      <c r="L228" s="93">
        <f t="shared" si="45"/>
        <v>1820</v>
      </c>
    </row>
    <row r="229" spans="1:12" ht="12.75" customHeight="1">
      <c r="A229" s="42" t="s">
        <v>13</v>
      </c>
      <c r="B229" s="37"/>
      <c r="C229" s="38" t="s">
        <v>14</v>
      </c>
      <c r="D229" s="95">
        <f aca="true" t="shared" si="46" ref="D229:L229">D228+D215+D203</f>
        <v>169227</v>
      </c>
      <c r="E229" s="95">
        <f t="shared" si="46"/>
        <v>108668</v>
      </c>
      <c r="F229" s="95">
        <f t="shared" si="46"/>
        <v>59331</v>
      </c>
      <c r="G229" s="95">
        <f t="shared" si="46"/>
        <v>112738</v>
      </c>
      <c r="H229" s="95">
        <f t="shared" si="46"/>
        <v>220249</v>
      </c>
      <c r="I229" s="95">
        <f t="shared" si="46"/>
        <v>119175</v>
      </c>
      <c r="J229" s="94">
        <f t="shared" si="46"/>
        <v>201635</v>
      </c>
      <c r="K229" s="95">
        <f t="shared" si="46"/>
        <v>120628</v>
      </c>
      <c r="L229" s="95">
        <f t="shared" si="46"/>
        <v>322263</v>
      </c>
    </row>
    <row r="230" spans="2:12" ht="12.75" customHeight="1">
      <c r="B230" s="22"/>
      <c r="C230" s="16"/>
      <c r="D230" s="46"/>
      <c r="F230" s="46"/>
      <c r="G230" s="46"/>
      <c r="H230" s="46"/>
      <c r="I230" s="46"/>
      <c r="J230" s="46"/>
      <c r="K230" s="46"/>
      <c r="L230" s="46"/>
    </row>
    <row r="231" spans="3:12" ht="12.75" customHeight="1">
      <c r="C231" s="16" t="s">
        <v>118</v>
      </c>
      <c r="D231" s="52"/>
      <c r="F231" s="52"/>
      <c r="G231" s="52"/>
      <c r="H231" s="52"/>
      <c r="I231" s="52"/>
      <c r="J231" s="52"/>
      <c r="K231" s="52"/>
      <c r="L231" s="52"/>
    </row>
    <row r="232" spans="1:12" ht="12.75" customHeight="1">
      <c r="A232" s="4" t="s">
        <v>15</v>
      </c>
      <c r="B232" s="22">
        <v>4401</v>
      </c>
      <c r="C232" s="16" t="s">
        <v>4</v>
      </c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1:12" ht="12.75" customHeight="1">
      <c r="A233" s="20"/>
      <c r="B233" s="39">
        <v>0.8</v>
      </c>
      <c r="C233" s="21" t="s">
        <v>108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2.75" customHeight="1">
      <c r="A234" s="20"/>
      <c r="B234" s="26">
        <v>16</v>
      </c>
      <c r="C234" s="18" t="s">
        <v>18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2:12" ht="12.75" customHeight="1">
      <c r="B235" s="122" t="s">
        <v>121</v>
      </c>
      <c r="C235" s="18" t="s">
        <v>122</v>
      </c>
      <c r="D235" s="72">
        <v>0</v>
      </c>
      <c r="E235" s="72">
        <v>0</v>
      </c>
      <c r="F235" s="71">
        <v>1</v>
      </c>
      <c r="G235" s="72">
        <v>0</v>
      </c>
      <c r="H235" s="110">
        <v>5001</v>
      </c>
      <c r="I235" s="72">
        <v>0</v>
      </c>
      <c r="J235" s="72">
        <v>0</v>
      </c>
      <c r="K235" s="72">
        <v>0</v>
      </c>
      <c r="L235" s="72">
        <f>SUM(J235:K235)</f>
        <v>0</v>
      </c>
    </row>
    <row r="236" spans="2:12" ht="25.5">
      <c r="B236" s="123" t="s">
        <v>146</v>
      </c>
      <c r="C236" s="81" t="s">
        <v>160</v>
      </c>
      <c r="D236" s="72">
        <v>0</v>
      </c>
      <c r="E236" s="72">
        <v>0</v>
      </c>
      <c r="F236" s="71">
        <v>1</v>
      </c>
      <c r="G236" s="72">
        <v>0</v>
      </c>
      <c r="H236" s="110">
        <v>1</v>
      </c>
      <c r="I236" s="72">
        <v>0</v>
      </c>
      <c r="J236" s="72">
        <v>0</v>
      </c>
      <c r="K236" s="72">
        <v>0</v>
      </c>
      <c r="L236" s="72">
        <f>SUM(J236:K236)</f>
        <v>0</v>
      </c>
    </row>
    <row r="237" spans="2:12" ht="25.5">
      <c r="B237" s="124" t="s">
        <v>169</v>
      </c>
      <c r="C237" s="90" t="s">
        <v>167</v>
      </c>
      <c r="D237" s="72">
        <v>0</v>
      </c>
      <c r="E237" s="72">
        <v>0</v>
      </c>
      <c r="F237" s="72">
        <v>0</v>
      </c>
      <c r="G237" s="72">
        <v>0</v>
      </c>
      <c r="H237" s="110">
        <v>1000</v>
      </c>
      <c r="I237" s="72">
        <v>0</v>
      </c>
      <c r="J237" s="72">
        <v>0</v>
      </c>
      <c r="K237" s="72">
        <v>0</v>
      </c>
      <c r="L237" s="72">
        <f>SUM(J237:K237)</f>
        <v>0</v>
      </c>
    </row>
    <row r="238" spans="2:12" ht="39" customHeight="1">
      <c r="B238" s="125" t="s">
        <v>170</v>
      </c>
      <c r="C238" s="104" t="s">
        <v>168</v>
      </c>
      <c r="D238" s="72">
        <v>0</v>
      </c>
      <c r="E238" s="72">
        <v>0</v>
      </c>
      <c r="F238" s="72">
        <v>0</v>
      </c>
      <c r="G238" s="72">
        <v>0</v>
      </c>
      <c r="H238" s="110">
        <v>10000</v>
      </c>
      <c r="I238" s="72">
        <v>0</v>
      </c>
      <c r="J238" s="119">
        <v>10000</v>
      </c>
      <c r="K238" s="72">
        <v>0</v>
      </c>
      <c r="L238" s="71">
        <f>SUM(J238:K238)</f>
        <v>10000</v>
      </c>
    </row>
    <row r="239" spans="1:12" ht="12.75" customHeight="1">
      <c r="A239" s="20" t="s">
        <v>13</v>
      </c>
      <c r="B239" s="26">
        <v>16</v>
      </c>
      <c r="C239" s="18" t="s">
        <v>18</v>
      </c>
      <c r="D239" s="100">
        <f aca="true" t="shared" si="47" ref="D239:L239">SUM(D235:D238)</f>
        <v>0</v>
      </c>
      <c r="E239" s="100">
        <f t="shared" si="47"/>
        <v>0</v>
      </c>
      <c r="F239" s="94">
        <f t="shared" si="47"/>
        <v>2</v>
      </c>
      <c r="G239" s="100">
        <f t="shared" si="47"/>
        <v>0</v>
      </c>
      <c r="H239" s="94">
        <f t="shared" si="47"/>
        <v>16002</v>
      </c>
      <c r="I239" s="100">
        <f t="shared" si="47"/>
        <v>0</v>
      </c>
      <c r="J239" s="94">
        <f t="shared" si="47"/>
        <v>10000</v>
      </c>
      <c r="K239" s="100">
        <f t="shared" si="47"/>
        <v>0</v>
      </c>
      <c r="L239" s="94">
        <f t="shared" si="47"/>
        <v>10000</v>
      </c>
    </row>
    <row r="240" spans="1:12" ht="12.75" customHeight="1">
      <c r="A240" s="20" t="s">
        <v>13</v>
      </c>
      <c r="B240" s="39">
        <v>0.8</v>
      </c>
      <c r="C240" s="21" t="s">
        <v>108</v>
      </c>
      <c r="D240" s="72">
        <f aca="true" t="shared" si="48" ref="D240:L241">D239</f>
        <v>0</v>
      </c>
      <c r="E240" s="72">
        <f t="shared" si="48"/>
        <v>0</v>
      </c>
      <c r="F240" s="71">
        <f>F239</f>
        <v>2</v>
      </c>
      <c r="G240" s="72">
        <f>G239</f>
        <v>0</v>
      </c>
      <c r="H240" s="71">
        <f t="shared" si="48"/>
        <v>16002</v>
      </c>
      <c r="I240" s="72">
        <f t="shared" si="48"/>
        <v>0</v>
      </c>
      <c r="J240" s="71">
        <f t="shared" si="48"/>
        <v>10000</v>
      </c>
      <c r="K240" s="72">
        <f t="shared" si="48"/>
        <v>0</v>
      </c>
      <c r="L240" s="71">
        <f t="shared" si="48"/>
        <v>10000</v>
      </c>
    </row>
    <row r="241" spans="1:12" ht="12.75" customHeight="1">
      <c r="A241" s="20" t="s">
        <v>13</v>
      </c>
      <c r="B241" s="28">
        <v>4401</v>
      </c>
      <c r="C241" s="21" t="s">
        <v>4</v>
      </c>
      <c r="D241" s="97">
        <f>D240</f>
        <v>0</v>
      </c>
      <c r="E241" s="97">
        <f t="shared" si="48"/>
        <v>0</v>
      </c>
      <c r="F241" s="98">
        <f>F240</f>
        <v>2</v>
      </c>
      <c r="G241" s="97">
        <f>G240</f>
        <v>0</v>
      </c>
      <c r="H241" s="98">
        <f t="shared" si="48"/>
        <v>16002</v>
      </c>
      <c r="I241" s="97">
        <f t="shared" si="48"/>
        <v>0</v>
      </c>
      <c r="J241" s="98">
        <f t="shared" si="48"/>
        <v>10000</v>
      </c>
      <c r="K241" s="97">
        <f t="shared" si="48"/>
        <v>0</v>
      </c>
      <c r="L241" s="98">
        <f t="shared" si="48"/>
        <v>10000</v>
      </c>
    </row>
    <row r="242" spans="1:12" ht="12.75">
      <c r="A242" s="20"/>
      <c r="B242" s="28"/>
      <c r="C242" s="18"/>
      <c r="D242" s="54"/>
      <c r="E242" s="54"/>
      <c r="F242" s="54"/>
      <c r="G242" s="54"/>
      <c r="H242" s="54"/>
      <c r="I242" s="54"/>
      <c r="J242" s="54"/>
      <c r="K242" s="54"/>
      <c r="L242" s="54"/>
    </row>
    <row r="243" spans="1:12" ht="25.5">
      <c r="A243" s="20" t="s">
        <v>15</v>
      </c>
      <c r="B243" s="28">
        <v>4435</v>
      </c>
      <c r="C243" s="40" t="s">
        <v>5</v>
      </c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 ht="12.75">
      <c r="A244" s="20"/>
      <c r="B244" s="33">
        <v>1</v>
      </c>
      <c r="C244" s="18" t="s">
        <v>117</v>
      </c>
      <c r="D244" s="54"/>
      <c r="E244" s="54"/>
      <c r="F244" s="54"/>
      <c r="G244" s="54"/>
      <c r="H244" s="54"/>
      <c r="I244" s="54"/>
      <c r="J244" s="54"/>
      <c r="K244" s="54"/>
      <c r="L244" s="54"/>
    </row>
    <row r="245" spans="1:12" ht="12.75">
      <c r="A245" s="20"/>
      <c r="B245" s="39">
        <v>1.101</v>
      </c>
      <c r="C245" s="40" t="s">
        <v>123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2.75">
      <c r="A246" s="20"/>
      <c r="B246" s="126" t="s">
        <v>124</v>
      </c>
      <c r="C246" s="49" t="s">
        <v>125</v>
      </c>
      <c r="D246" s="79">
        <v>0</v>
      </c>
      <c r="E246" s="79">
        <v>0</v>
      </c>
      <c r="F246" s="103">
        <v>1</v>
      </c>
      <c r="G246" s="79">
        <v>0</v>
      </c>
      <c r="H246" s="101">
        <v>1</v>
      </c>
      <c r="I246" s="79">
        <v>0</v>
      </c>
      <c r="J246" s="79">
        <v>0</v>
      </c>
      <c r="K246" s="79">
        <v>0</v>
      </c>
      <c r="L246" s="79">
        <f>SUM(J246:K246)</f>
        <v>0</v>
      </c>
    </row>
    <row r="247" spans="1:12" ht="12.75">
      <c r="A247" s="20" t="s">
        <v>13</v>
      </c>
      <c r="B247" s="39">
        <v>1.101</v>
      </c>
      <c r="C247" s="40" t="s">
        <v>123</v>
      </c>
      <c r="D247" s="79">
        <f aca="true" t="shared" si="49" ref="D247:L247">SUM(D245:D246)</f>
        <v>0</v>
      </c>
      <c r="E247" s="79">
        <f t="shared" si="49"/>
        <v>0</v>
      </c>
      <c r="F247" s="103">
        <f>SUM(F245:F246)</f>
        <v>1</v>
      </c>
      <c r="G247" s="79">
        <f>SUM(G245:G246)</f>
        <v>0</v>
      </c>
      <c r="H247" s="103">
        <f t="shared" si="49"/>
        <v>1</v>
      </c>
      <c r="I247" s="79">
        <f t="shared" si="49"/>
        <v>0</v>
      </c>
      <c r="J247" s="79">
        <f t="shared" si="49"/>
        <v>0</v>
      </c>
      <c r="K247" s="79">
        <f t="shared" si="49"/>
        <v>0</v>
      </c>
      <c r="L247" s="79">
        <f t="shared" si="49"/>
        <v>0</v>
      </c>
    </row>
    <row r="248" spans="1:12" ht="12.75">
      <c r="A248" s="4" t="s">
        <v>13</v>
      </c>
      <c r="B248" s="33">
        <v>1</v>
      </c>
      <c r="C248" s="18" t="s">
        <v>117</v>
      </c>
      <c r="D248" s="100">
        <f aca="true" t="shared" si="50" ref="D248:L249">D247</f>
        <v>0</v>
      </c>
      <c r="E248" s="100">
        <f t="shared" si="50"/>
        <v>0</v>
      </c>
      <c r="F248" s="94">
        <f>F247</f>
        <v>1</v>
      </c>
      <c r="G248" s="100">
        <f>G247</f>
        <v>0</v>
      </c>
      <c r="H248" s="94">
        <f t="shared" si="50"/>
        <v>1</v>
      </c>
      <c r="I248" s="100">
        <f t="shared" si="50"/>
        <v>0</v>
      </c>
      <c r="J248" s="100">
        <f t="shared" si="50"/>
        <v>0</v>
      </c>
      <c r="K248" s="100">
        <f t="shared" si="50"/>
        <v>0</v>
      </c>
      <c r="L248" s="100">
        <f t="shared" si="50"/>
        <v>0</v>
      </c>
    </row>
    <row r="249" spans="1:12" ht="25.5">
      <c r="A249" s="20" t="s">
        <v>13</v>
      </c>
      <c r="B249" s="28">
        <v>4435</v>
      </c>
      <c r="C249" s="24" t="s">
        <v>5</v>
      </c>
      <c r="D249" s="100">
        <f t="shared" si="50"/>
        <v>0</v>
      </c>
      <c r="E249" s="100">
        <f t="shared" si="50"/>
        <v>0</v>
      </c>
      <c r="F249" s="94">
        <f>F248</f>
        <v>1</v>
      </c>
      <c r="G249" s="100">
        <f>G248</f>
        <v>0</v>
      </c>
      <c r="H249" s="94">
        <f t="shared" si="50"/>
        <v>1</v>
      </c>
      <c r="I249" s="100">
        <f t="shared" si="50"/>
        <v>0</v>
      </c>
      <c r="J249" s="100">
        <f t="shared" si="50"/>
        <v>0</v>
      </c>
      <c r="K249" s="100">
        <f t="shared" si="50"/>
        <v>0</v>
      </c>
      <c r="L249" s="100">
        <f t="shared" si="50"/>
        <v>0</v>
      </c>
    </row>
    <row r="250" spans="1:12" ht="12.75">
      <c r="A250" s="42" t="s">
        <v>13</v>
      </c>
      <c r="B250" s="37"/>
      <c r="C250" s="41" t="s">
        <v>118</v>
      </c>
      <c r="D250" s="76">
        <f aca="true" t="shared" si="51" ref="D250:L250">D249+D241</f>
        <v>0</v>
      </c>
      <c r="E250" s="76">
        <f t="shared" si="51"/>
        <v>0</v>
      </c>
      <c r="F250" s="102">
        <f>F249+F241</f>
        <v>3</v>
      </c>
      <c r="G250" s="76">
        <f>G249+G241</f>
        <v>0</v>
      </c>
      <c r="H250" s="102">
        <f t="shared" si="51"/>
        <v>16003</v>
      </c>
      <c r="I250" s="76">
        <f t="shared" si="51"/>
        <v>0</v>
      </c>
      <c r="J250" s="102">
        <f t="shared" si="51"/>
        <v>10000</v>
      </c>
      <c r="K250" s="76">
        <f t="shared" si="51"/>
        <v>0</v>
      </c>
      <c r="L250" s="102">
        <f t="shared" si="51"/>
        <v>10000</v>
      </c>
    </row>
    <row r="251" spans="1:12" ht="12.75">
      <c r="A251" s="42" t="s">
        <v>13</v>
      </c>
      <c r="B251" s="37"/>
      <c r="C251" s="41" t="s">
        <v>6</v>
      </c>
      <c r="D251" s="96">
        <f aca="true" t="shared" si="52" ref="D251:L251">D250+D229</f>
        <v>169227</v>
      </c>
      <c r="E251" s="96">
        <f t="shared" si="52"/>
        <v>108668</v>
      </c>
      <c r="F251" s="98">
        <f t="shared" si="52"/>
        <v>59334</v>
      </c>
      <c r="G251" s="96">
        <f t="shared" si="52"/>
        <v>112738</v>
      </c>
      <c r="H251" s="96">
        <f t="shared" si="52"/>
        <v>236252</v>
      </c>
      <c r="I251" s="96">
        <f t="shared" si="52"/>
        <v>119175</v>
      </c>
      <c r="J251" s="98">
        <f t="shared" si="52"/>
        <v>211635</v>
      </c>
      <c r="K251" s="96">
        <f t="shared" si="52"/>
        <v>120628</v>
      </c>
      <c r="L251" s="96">
        <f t="shared" si="52"/>
        <v>332263</v>
      </c>
    </row>
    <row r="252" spans="1:12" ht="12.75">
      <c r="A252" s="84"/>
      <c r="B252" s="85"/>
      <c r="C252" s="86"/>
      <c r="D252" s="87"/>
      <c r="E252" s="87"/>
      <c r="F252" s="87"/>
      <c r="G252" s="87"/>
      <c r="H252" s="87"/>
      <c r="I252" s="87"/>
      <c r="J252" s="87"/>
      <c r="K252" s="87"/>
      <c r="L252" s="87"/>
    </row>
  </sheetData>
  <sheetProtection/>
  <autoFilter ref="A16:L252"/>
  <mergeCells count="10">
    <mergeCell ref="A1:L1"/>
    <mergeCell ref="A2:L2"/>
    <mergeCell ref="J14:L14"/>
    <mergeCell ref="J15:L15"/>
    <mergeCell ref="H15:I15"/>
    <mergeCell ref="D15:E15"/>
    <mergeCell ref="F15:G15"/>
    <mergeCell ref="D14:E14"/>
    <mergeCell ref="F14:G14"/>
    <mergeCell ref="H14:I14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2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2012-06-21T08:39:43Z</cp:lastPrinted>
  <dcterms:created xsi:type="dcterms:W3CDTF">2004-06-02T16:17:18Z</dcterms:created>
  <dcterms:modified xsi:type="dcterms:W3CDTF">2012-06-23T09:45:16Z</dcterms:modified>
  <cp:category/>
  <cp:version/>
  <cp:contentType/>
  <cp:contentStatus/>
</cp:coreProperties>
</file>